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2120" tabRatio="897" firstSheet="1" activeTab="5"/>
  </bookViews>
  <sheets>
    <sheet name="附件1 人力资源专项指标评分表（汇总）" sheetId="1" r:id="rId1"/>
    <sheet name="附件1-1 引智经费绩效指标评分表" sheetId="4" r:id="rId2"/>
    <sheet name="附件1-2 博士后经费绩效评价指标评分表" sheetId="2" r:id="rId3"/>
    <sheet name="附件1-3 专技人员培训经费绩效评价指标评分表" sheetId="3" r:id="rId4"/>
    <sheet name="附件2 2017年度人力资源专项基础数据表" sheetId="7" r:id="rId5"/>
    <sheet name="附件3 2017年度人力资源专项资金结余情况表" sheetId="6" r:id="rId6"/>
  </sheets>
  <calcPr calcId="144525"/>
</workbook>
</file>

<file path=xl/calcChain.xml><?xml version="1.0" encoding="utf-8"?>
<calcChain xmlns="http://schemas.openxmlformats.org/spreadsheetml/2006/main">
  <c r="G18" i="1" l="1"/>
  <c r="L8" i="1"/>
  <c r="D12" i="1"/>
  <c r="K12" i="1"/>
  <c r="K5" i="1"/>
  <c r="K6" i="1"/>
  <c r="K7" i="1"/>
  <c r="K8" i="1"/>
  <c r="K9" i="1"/>
  <c r="K10" i="1"/>
  <c r="K11" i="1"/>
  <c r="K4" i="1"/>
  <c r="J12" i="1" l="1"/>
  <c r="J5" i="1"/>
  <c r="J6" i="1"/>
  <c r="J7" i="1"/>
  <c r="J8" i="1"/>
  <c r="J9" i="1"/>
  <c r="J10" i="1"/>
  <c r="J11" i="1"/>
  <c r="J4" i="1"/>
  <c r="G3" i="1"/>
  <c r="F3" i="1"/>
  <c r="E3" i="1"/>
  <c r="I12" i="1" l="1"/>
  <c r="I5" i="1"/>
  <c r="I6" i="1"/>
  <c r="I7" i="1"/>
  <c r="I8" i="1"/>
  <c r="I9" i="1"/>
  <c r="I10" i="1"/>
  <c r="I11" i="1"/>
  <c r="I4" i="1"/>
  <c r="H12" i="1"/>
  <c r="H5" i="1"/>
  <c r="H6" i="1"/>
  <c r="H7" i="1"/>
  <c r="H8" i="1"/>
  <c r="H9" i="1"/>
  <c r="H10" i="1"/>
  <c r="H11" i="1"/>
  <c r="H4" i="1"/>
  <c r="G12" i="1"/>
  <c r="F12" i="1"/>
  <c r="E12" i="1"/>
  <c r="I30" i="7" l="1"/>
  <c r="I29" i="7"/>
  <c r="I25" i="7"/>
  <c r="I21" i="7"/>
  <c r="I20" i="7"/>
  <c r="G21" i="7" l="1"/>
  <c r="G22" i="7"/>
  <c r="G23" i="7"/>
  <c r="G24" i="7"/>
  <c r="G25" i="7"/>
  <c r="G26" i="7"/>
  <c r="G27" i="7"/>
  <c r="G28" i="7"/>
  <c r="G29" i="7"/>
  <c r="G30" i="7"/>
  <c r="G20" i="7"/>
  <c r="D30" i="7"/>
  <c r="F30" i="7"/>
  <c r="C30" i="7"/>
  <c r="F25" i="7"/>
  <c r="F29" i="7"/>
  <c r="F22" i="7"/>
  <c r="F23" i="7"/>
  <c r="F20" i="7"/>
  <c r="D20" i="7"/>
  <c r="F27" i="7"/>
  <c r="F26" i="7"/>
  <c r="D25" i="7"/>
  <c r="C25" i="7"/>
  <c r="C20" i="7"/>
  <c r="F17" i="7"/>
  <c r="G17" i="7"/>
  <c r="D17" i="7"/>
  <c r="F16" i="7"/>
  <c r="F12" i="7"/>
  <c r="F13" i="7"/>
  <c r="F14" i="7"/>
  <c r="F15" i="7"/>
  <c r="G12" i="7"/>
  <c r="D12" i="7"/>
  <c r="F8" i="7"/>
  <c r="F9" i="7"/>
  <c r="F10" i="7"/>
  <c r="F11" i="7"/>
  <c r="F7" i="7"/>
  <c r="D7" i="7"/>
  <c r="G26" i="6"/>
  <c r="F26" i="6"/>
  <c r="E26" i="6"/>
  <c r="H25" i="6"/>
  <c r="H24" i="6"/>
  <c r="H23" i="6"/>
  <c r="H22" i="6"/>
  <c r="H21" i="6"/>
  <c r="H20" i="6"/>
  <c r="H19" i="6"/>
  <c r="H18" i="6"/>
  <c r="H12" i="6"/>
  <c r="H11" i="6"/>
  <c r="H10" i="6"/>
  <c r="H9" i="6"/>
  <c r="H8" i="6"/>
  <c r="H7" i="6"/>
  <c r="H6" i="6"/>
  <c r="H26" i="6" s="1"/>
  <c r="H5" i="6"/>
  <c r="F24" i="4"/>
  <c r="F23" i="3"/>
  <c r="F23" i="2"/>
</calcChain>
</file>

<file path=xl/sharedStrings.xml><?xml version="1.0" encoding="utf-8"?>
<sst xmlns="http://schemas.openxmlformats.org/spreadsheetml/2006/main" count="329" uniqueCount="181">
  <si>
    <t>2017年度人力资源专项资金绩效评价指标评分表</t>
    <phoneticPr fontId="4" type="noConversion"/>
  </si>
  <si>
    <t>一级指标</t>
  </si>
  <si>
    <t>二级指标</t>
  </si>
  <si>
    <t>三级指标</t>
  </si>
  <si>
    <t>分值</t>
  </si>
  <si>
    <t>评价内容及标准</t>
  </si>
  <si>
    <t>得分</t>
  </si>
  <si>
    <t>项目决策</t>
    <phoneticPr fontId="4" type="noConversion"/>
  </si>
  <si>
    <t>项目目标</t>
    <phoneticPr fontId="4" type="noConversion"/>
  </si>
  <si>
    <t>项目预期目标是否明确</t>
  </si>
  <si>
    <t>目标非常明确记2分；目标不明确记0分。</t>
  </si>
  <si>
    <t>项目立项</t>
    <phoneticPr fontId="4" type="noConversion"/>
  </si>
  <si>
    <t>项目是否符合申报条件</t>
  </si>
  <si>
    <t>符合申报条件记2分；不符合申报条件记0分。</t>
  </si>
  <si>
    <t>项目管理</t>
    <phoneticPr fontId="4" type="noConversion"/>
  </si>
  <si>
    <t>资金落实</t>
    <phoneticPr fontId="4" type="noConversion"/>
  </si>
  <si>
    <t>资金是否被县区市财政截留</t>
  </si>
  <si>
    <t>没有被各级财政截留的记4分；被截留记0分。</t>
  </si>
  <si>
    <t>资金管理</t>
    <phoneticPr fontId="4" type="noConversion"/>
  </si>
  <si>
    <t>资金管理、费用支出等制度健全</t>
  </si>
  <si>
    <t>制度健全记3分；制度不健全记0分。</t>
  </si>
  <si>
    <t>项目组织实施</t>
    <phoneticPr fontId="4" type="noConversion"/>
  </si>
  <si>
    <t>执行的项目内容与申报是否一致</t>
  </si>
  <si>
    <t>执行和申报一致记3分;不一致记0分。</t>
  </si>
  <si>
    <t>项目绩效</t>
    <phoneticPr fontId="4" type="noConversion"/>
  </si>
  <si>
    <t>社会效益</t>
  </si>
  <si>
    <t>专技人员培训、人才培养等成果在推广过程中的接受度</t>
  </si>
  <si>
    <t>接受度达90%以上记10分，50%-90%记6分，50%以下记0分。</t>
  </si>
  <si>
    <t>经济人才效益</t>
  </si>
  <si>
    <t>项目实施后直接或间接产生的经济效益或人才培养效益是否达到预期</t>
  </si>
  <si>
    <t>达到或超出预期记18分； 基本达到预期记10分；未达到预期记0分。</t>
  </si>
  <si>
    <t>科研效益</t>
  </si>
  <si>
    <t>项目科研成果</t>
  </si>
  <si>
    <t>项目人才培养、科研成果突出，包括成果获国家、省、市科技进步奖、填补国内空白、发表项目学术论文或专著、申请专利、成果已转化应用等，记20分；项目成果一般记10分；没有项目成果的记0分。</t>
  </si>
  <si>
    <t>总分</t>
  </si>
  <si>
    <t>项目申报、审批程序是否符合规定</t>
  </si>
  <si>
    <t>符合规定记3分；不符合规定记0分。</t>
  </si>
  <si>
    <t>项目立项是否符合《湖南省人力资源专项资金管理办法》等相关规定</t>
  </si>
  <si>
    <t>资金是否及时到位，若未到位，是否影响项目执行进度</t>
  </si>
  <si>
    <t>资金到位及时记4分；不及时但未影响进度记2分；不及时并影响进度记0分。</t>
  </si>
  <si>
    <t>是否按照经费管理办法规定的开支范围和标准执行</t>
  </si>
  <si>
    <t>严格按开支范围和标准执行记2分；超出开支范围和标准记0分。</t>
  </si>
  <si>
    <t>有无虚列支出转移专资金现象</t>
  </si>
  <si>
    <t>无虚列支出记2分；有虚列支出记0分。</t>
  </si>
  <si>
    <t>有无虚列项目套取专项目资金</t>
  </si>
  <si>
    <t>无虚列套取记2分；有虚列套取记0分。</t>
  </si>
  <si>
    <t>是否存在专项经费收支原始凭证不入账现象</t>
  </si>
  <si>
    <t>收支入帐记2分；收支不入帐记0分。</t>
  </si>
  <si>
    <t>项目是否按计划执行完毕</t>
  </si>
  <si>
    <t>按期执行完毕记3分；没按进度执行完毕记0分。</t>
  </si>
  <si>
    <t>项目执行后是否上报成果总结</t>
  </si>
  <si>
    <t>上报项目成果总结记5分；只上报了项目执行简单情况记3分；没有上报记0分。</t>
  </si>
  <si>
    <t>专业技术人员培训、引进博士后提供的服务、生活与工作条件等环境是否好</t>
  </si>
  <si>
    <t>非常好记4分；一般记2分；较差记0分。</t>
  </si>
  <si>
    <t>项目单位对项目工作的满意度</t>
  </si>
  <si>
    <t>满意达90%以上记8分，60%-90%记5分，50%以下记0分。</t>
  </si>
  <si>
    <t>湖南省人民医院</t>
    <phoneticPr fontId="4" type="noConversion"/>
  </si>
  <si>
    <t>自评分</t>
  </si>
  <si>
    <t>项目决策</t>
  </si>
  <si>
    <t>项目目标</t>
  </si>
  <si>
    <t>项目立项</t>
  </si>
  <si>
    <t>项目立项是否符合《引进国外技术、管理人才项目管理办法》等相关规定</t>
  </si>
  <si>
    <t>项目管理</t>
  </si>
  <si>
    <t>资金落实</t>
  </si>
  <si>
    <t>资金是否被乡县区市财政截留</t>
  </si>
  <si>
    <t>资金管理</t>
  </si>
  <si>
    <t>项目组织
实施</t>
  </si>
  <si>
    <t>项目单位推广新品种、新技术、为外国专家提供的服务、生活与工作条件等引智环境是否好</t>
  </si>
  <si>
    <t>项目绩效</t>
  </si>
  <si>
    <t>国外新品种、新技术等引智成果在推广过程中的接受度</t>
  </si>
  <si>
    <t>引智项目单位对引智工作的满意度</t>
  </si>
  <si>
    <t>经济人才
效益</t>
  </si>
  <si>
    <t>项目科研成果突出，包括成果获国家、省、市科技进步奖、填补国内空白、发表项目学术论文或专著、申请专利、成果已转化应用等，记20分；项目成果一般记10分；没有项目成果的记0分。</t>
  </si>
  <si>
    <t>附件1</t>
    <phoneticPr fontId="4" type="noConversion"/>
  </si>
  <si>
    <r>
      <t xml:space="preserve">2017年度人力资源专项资金绩效评价指标评分表
</t>
    </r>
    <r>
      <rPr>
        <sz val="11"/>
        <color indexed="8"/>
        <rFont val="宋体"/>
        <family val="3"/>
        <charset val="134"/>
        <scheme val="minor"/>
      </rPr>
      <t>（专业技术人员培训经费）</t>
    </r>
    <phoneticPr fontId="4" type="noConversion"/>
  </si>
  <si>
    <t>分值</t>
    <phoneticPr fontId="4" type="noConversion"/>
  </si>
  <si>
    <r>
      <t xml:space="preserve">2017年度人力资源专项资金绩效评价指标评分表
</t>
    </r>
    <r>
      <rPr>
        <sz val="11"/>
        <color indexed="8"/>
        <rFont val="宋体"/>
        <family val="3"/>
        <charset val="134"/>
        <scheme val="minor"/>
      </rPr>
      <t>（博士后研究人员日常资助经费）</t>
    </r>
    <phoneticPr fontId="4" type="noConversion"/>
  </si>
  <si>
    <t>2017年引进国外智力专项绩效评价指标评分表</t>
    <phoneticPr fontId="4" type="noConversion"/>
  </si>
  <si>
    <t>附件1-1</t>
    <phoneticPr fontId="4" type="noConversion"/>
  </si>
  <si>
    <t>附件1-2</t>
    <phoneticPr fontId="4" type="noConversion"/>
  </si>
  <si>
    <t>附件1-3</t>
    <phoneticPr fontId="4" type="noConversion"/>
  </si>
  <si>
    <t>项目资金及使用情况</t>
  </si>
  <si>
    <t>批复总资金额（万元）</t>
  </si>
  <si>
    <t>实际到位投资（万元）</t>
  </si>
  <si>
    <t>合计</t>
  </si>
  <si>
    <t>省级投资</t>
  </si>
  <si>
    <t>其他配套</t>
  </si>
  <si>
    <t>项目产出及资金使用情况</t>
  </si>
  <si>
    <t>序号</t>
  </si>
  <si>
    <t>项目名称</t>
  </si>
  <si>
    <t>预算金额</t>
  </si>
  <si>
    <t>使用金额</t>
  </si>
  <si>
    <t>资金节余</t>
  </si>
  <si>
    <t>附件3</t>
    <phoneticPr fontId="4" type="noConversion"/>
  </si>
  <si>
    <t>2017年度人力资源专项资金结余情况表</t>
    <phoneticPr fontId="4" type="noConversion"/>
  </si>
  <si>
    <t>单位：万元</t>
    <phoneticPr fontId="4" type="noConversion"/>
  </si>
  <si>
    <t>序号</t>
    <phoneticPr fontId="4" type="noConversion"/>
  </si>
  <si>
    <t>项目类别</t>
    <phoneticPr fontId="4" type="noConversion"/>
  </si>
  <si>
    <t>项目名称</t>
    <phoneticPr fontId="4" type="noConversion"/>
  </si>
  <si>
    <t>预算资金</t>
    <phoneticPr fontId="4" type="noConversion"/>
  </si>
  <si>
    <t>到位资金</t>
    <phoneticPr fontId="4" type="noConversion"/>
  </si>
  <si>
    <t>使用资金</t>
    <phoneticPr fontId="4" type="noConversion"/>
  </si>
  <si>
    <t>结余资金</t>
    <phoneticPr fontId="4" type="noConversion"/>
  </si>
  <si>
    <t>原因</t>
    <phoneticPr fontId="4" type="noConversion"/>
  </si>
  <si>
    <t>引进国外智力专项经费</t>
    <phoneticPr fontId="4" type="noConversion"/>
  </si>
  <si>
    <t>湘潭大学</t>
  </si>
  <si>
    <t>中国城市与区域发展专题（澳大利亚）</t>
  </si>
  <si>
    <t>小口径非球面磁流变抛光机理及关键技术研究（日本）</t>
  </si>
  <si>
    <t>湖南农业大学</t>
  </si>
  <si>
    <t>利用小分子随机靶基因模拟序列（STTM）提高作物耐热性的技术研究与应用（美国）</t>
  </si>
  <si>
    <t>衡阳师范学院</t>
  </si>
  <si>
    <t>大数据下统计方法的理论研究及应用（加拿大）</t>
  </si>
  <si>
    <t>怀化学院</t>
  </si>
  <si>
    <t>甜茶抗衰老活性成分高通量筛选研究（美国）</t>
  </si>
  <si>
    <t>湖南人文科技学院</t>
  </si>
  <si>
    <t>人力资源管理高等教育的英国模式及跨文化交流探讨（英国）</t>
  </si>
  <si>
    <t>长沙民政职业技术学院</t>
  </si>
  <si>
    <t>大数据及其应用系列讲座（印度）</t>
  </si>
  <si>
    <t>湖南省中医药管理局</t>
  </si>
  <si>
    <t>2017年海外中医药论坛（德国、阿联酋等）</t>
  </si>
  <si>
    <t>湖南省肿瘤医院</t>
  </si>
  <si>
    <t>超声造影与磁共振评估乳腺肿瘤血氧供应及代谢（美国）</t>
    <phoneticPr fontId="4" type="noConversion"/>
  </si>
  <si>
    <t>湖南（中-以）卫生应急准备培训学院</t>
    <phoneticPr fontId="4" type="noConversion"/>
  </si>
  <si>
    <t>儿童疑难重症疾病的影像管理 （美国）</t>
    <phoneticPr fontId="4" type="noConversion"/>
  </si>
  <si>
    <t>基于价值的老年健康照护体系构建研修班（美国）</t>
    <phoneticPr fontId="4" type="noConversion"/>
  </si>
  <si>
    <t>中德耳鼻咽喉头颈缺损修复重建研讨会（德国）</t>
    <phoneticPr fontId="4" type="noConversion"/>
  </si>
  <si>
    <t>博士后研究人员日常资助经费</t>
    <phoneticPr fontId="4" type="noConversion"/>
  </si>
  <si>
    <t>博士后研究人员日常资助</t>
    <phoneticPr fontId="4" type="noConversion"/>
  </si>
  <si>
    <t>已分配未报销使用完</t>
    <phoneticPr fontId="4" type="noConversion"/>
  </si>
  <si>
    <t>长沙理工大学</t>
  </si>
  <si>
    <t>湖南大学</t>
  </si>
  <si>
    <t>湖南省建筑设计院</t>
  </si>
  <si>
    <t>专业技术人员专项培训经费</t>
    <phoneticPr fontId="4" type="noConversion"/>
  </si>
  <si>
    <t>中共湖南省委党校湖南行政学院</t>
    <phoneticPr fontId="4" type="noConversion"/>
  </si>
  <si>
    <t>全省党校系统师资培训班</t>
  </si>
  <si>
    <t>湖南中医药大学</t>
    <phoneticPr fontId="4" type="noConversion"/>
  </si>
  <si>
    <t>李顺祥出国（境）研修学术访问交流</t>
    <phoneticPr fontId="4" type="noConversion"/>
  </si>
  <si>
    <t>湖南工业大学</t>
    <phoneticPr fontId="4" type="noConversion"/>
  </si>
  <si>
    <t>张昌凡出国（境）研修学术访问交流</t>
    <phoneticPr fontId="4" type="noConversion"/>
  </si>
  <si>
    <t>已改期</t>
    <phoneticPr fontId="4" type="noConversion"/>
  </si>
  <si>
    <t>刘跃军出国（境）研修学术访问交流</t>
    <phoneticPr fontId="4" type="noConversion"/>
  </si>
  <si>
    <t>合           计</t>
    <phoneticPr fontId="4" type="noConversion"/>
  </si>
  <si>
    <t>省级引进国外智力专项</t>
  </si>
  <si>
    <t>专业技术人员专项培训经费</t>
  </si>
  <si>
    <t>博士后研究人员日常资助经费</t>
  </si>
  <si>
    <t>完成比例</t>
  </si>
  <si>
    <t>备注</t>
    <phoneticPr fontId="4" type="noConversion"/>
  </si>
  <si>
    <r>
      <t>2017</t>
    </r>
    <r>
      <rPr>
        <b/>
        <sz val="14"/>
        <color indexed="8"/>
        <rFont val="宋体"/>
        <family val="3"/>
        <charset val="134"/>
      </rPr>
      <t>年度人力资源专项基础数据表</t>
    </r>
  </si>
  <si>
    <t>附件2</t>
    <phoneticPr fontId="4" type="noConversion"/>
  </si>
  <si>
    <t>1-1</t>
    <phoneticPr fontId="4" type="noConversion"/>
  </si>
  <si>
    <t>1-2</t>
    <phoneticPr fontId="4" type="noConversion"/>
  </si>
  <si>
    <t>2-1</t>
    <phoneticPr fontId="4" type="noConversion"/>
  </si>
  <si>
    <t>2-2</t>
    <phoneticPr fontId="4" type="noConversion"/>
  </si>
  <si>
    <t>2-3</t>
    <phoneticPr fontId="4" type="noConversion"/>
  </si>
  <si>
    <t>1-2</t>
    <phoneticPr fontId="4" type="noConversion"/>
  </si>
  <si>
    <t>2-3</t>
    <phoneticPr fontId="4" type="noConversion"/>
  </si>
  <si>
    <t>填报单位：</t>
    <phoneticPr fontId="4" type="noConversion"/>
  </si>
  <si>
    <t>填报时间：</t>
    <phoneticPr fontId="4" type="noConversion"/>
  </si>
  <si>
    <t>湖南省人力资源和社会保障厅</t>
    <phoneticPr fontId="4" type="noConversion"/>
  </si>
  <si>
    <t>1-3</t>
  </si>
  <si>
    <t>1-4</t>
  </si>
  <si>
    <t>海外名师讲堂</t>
    <phoneticPr fontId="4" type="noConversion"/>
  </si>
  <si>
    <t>文教类项目</t>
    <phoneticPr fontId="4" type="noConversion"/>
  </si>
  <si>
    <t>经济技术类项目</t>
    <phoneticPr fontId="4" type="noConversion"/>
  </si>
  <si>
    <t>其他项目</t>
    <phoneticPr fontId="4" type="noConversion"/>
  </si>
  <si>
    <t>专业技术人员岗位培训研修班</t>
    <phoneticPr fontId="4" type="noConversion"/>
  </si>
  <si>
    <t>高层急需紧缺人才出国研修学术访问交流</t>
    <phoneticPr fontId="4" type="noConversion"/>
  </si>
  <si>
    <t>继续教育基地及战略性新 兴产业急需紧缺人才培训</t>
    <phoneticPr fontId="4" type="noConversion"/>
  </si>
  <si>
    <t>文教类项目</t>
    <phoneticPr fontId="4" type="noConversion"/>
  </si>
  <si>
    <t>经济技术类项目</t>
    <phoneticPr fontId="4" type="noConversion"/>
  </si>
  <si>
    <t>专业技术人员岗位培训研修班</t>
    <phoneticPr fontId="4" type="noConversion"/>
  </si>
  <si>
    <t>高层急需紧缺人才出国研修学术访问交流</t>
    <phoneticPr fontId="4" type="noConversion"/>
  </si>
  <si>
    <t>继续教育基地及战略性新兴产业急需紧缺人才培训</t>
    <phoneticPr fontId="4" type="noConversion"/>
  </si>
  <si>
    <t>其中：二次下拨</t>
    <phoneticPr fontId="4" type="noConversion"/>
  </si>
  <si>
    <t>专项资金结余情况</t>
    <phoneticPr fontId="4" type="noConversion"/>
  </si>
  <si>
    <t>专项资金有效结余记1分；有无效结余记0分。</t>
    <phoneticPr fontId="4" type="noConversion"/>
  </si>
  <si>
    <t>项目承担单位名称</t>
    <phoneticPr fontId="4" type="noConversion"/>
  </si>
  <si>
    <t>项目已完成，实质性节余</t>
  </si>
  <si>
    <t>项目已完成，实质性节余</t>
    <phoneticPr fontId="4" type="noConversion"/>
  </si>
  <si>
    <t>项目未实施</t>
    <phoneticPr fontId="4" type="noConversion"/>
  </si>
  <si>
    <t>已分配未报销使用完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</si>
</sst>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Red]\(0.00\)"/>
  </numFmts>
  <fonts count="26" x14ac:knownFonts="1">
    <font>
      <sz val="11"/>
      <color indexed="8"/>
      <name val="宋体"/>
      <family val="3"/>
      <charset val="134"/>
    </font>
    <font>
      <sz val="11"/>
      <color theme="1"/>
      <name val="宋体"/>
      <family val="2"/>
      <charset val="134"/>
      <scheme val="minor"/>
    </font>
    <font>
      <sz val="11"/>
      <color indexed="8"/>
      <name val="宋体"/>
      <family val="3"/>
      <charset val="134"/>
    </font>
    <font>
      <b/>
      <sz val="18"/>
      <color indexed="8"/>
      <name val="宋体"/>
      <family val="3"/>
      <charset val="134"/>
      <scheme val="minor"/>
    </font>
    <font>
      <sz val="9"/>
      <name val="宋体"/>
      <family val="3"/>
      <charset val="134"/>
    </font>
    <font>
      <sz val="11"/>
      <color indexed="8"/>
      <name val="宋体"/>
      <family val="3"/>
      <charset val="134"/>
      <scheme val="minor"/>
    </font>
    <font>
      <sz val="11"/>
      <color theme="1"/>
      <name val="宋体"/>
      <family val="3"/>
      <charset val="134"/>
      <scheme val="minor"/>
    </font>
    <font>
      <b/>
      <sz val="10"/>
      <color indexed="8"/>
      <name val="仿宋_GB2312"/>
      <family val="3"/>
      <charset val="134"/>
    </font>
    <font>
      <sz val="10"/>
      <color indexed="8"/>
      <name val="仿宋_GB2312"/>
      <family val="3"/>
      <charset val="134"/>
    </font>
    <font>
      <sz val="10"/>
      <color rgb="FF000000"/>
      <name val="仿宋_GB2312"/>
      <family val="3"/>
      <charset val="134"/>
    </font>
    <font>
      <b/>
      <sz val="14"/>
      <color indexed="8"/>
      <name val="宋体"/>
      <family val="3"/>
      <charset val="134"/>
      <scheme val="minor"/>
    </font>
    <font>
      <sz val="10"/>
      <color theme="1"/>
      <name val="仿宋_GB2312"/>
      <family val="3"/>
      <charset val="134"/>
    </font>
    <font>
      <sz val="10"/>
      <name val="仿宋_GB2312"/>
      <family val="3"/>
      <charset val="134"/>
    </font>
    <font>
      <b/>
      <sz val="10"/>
      <color theme="1"/>
      <name val="仿宋_GB2312"/>
      <family val="3"/>
      <charset val="134"/>
    </font>
    <font>
      <b/>
      <sz val="16"/>
      <color theme="1"/>
      <name val="宋体"/>
      <family val="3"/>
      <charset val="134"/>
      <scheme val="major"/>
    </font>
    <font>
      <b/>
      <sz val="14"/>
      <color indexed="8"/>
      <name val="仿宋_GB2312"/>
      <family val="3"/>
      <charset val="134"/>
    </font>
    <font>
      <sz val="14"/>
      <color indexed="8"/>
      <name val="仿宋_GB2312"/>
      <family val="3"/>
      <charset val="134"/>
    </font>
    <font>
      <sz val="11"/>
      <color indexed="8"/>
      <name val="宋体"/>
      <charset val="134"/>
    </font>
    <font>
      <b/>
      <sz val="10"/>
      <color indexed="8"/>
      <name val="宋体"/>
      <family val="3"/>
      <charset val="134"/>
    </font>
    <font>
      <b/>
      <sz val="16"/>
      <color indexed="8"/>
      <name val="宋体"/>
      <family val="3"/>
      <charset val="134"/>
    </font>
    <font>
      <sz val="10"/>
      <color indexed="8"/>
      <name val="宋体"/>
      <family val="3"/>
      <charset val="134"/>
    </font>
    <font>
      <sz val="10"/>
      <color indexed="8"/>
      <name val="Calibri"/>
      <family val="2"/>
    </font>
    <font>
      <b/>
      <sz val="14"/>
      <color indexed="8"/>
      <name val="Calibri"/>
      <family val="2"/>
    </font>
    <font>
      <b/>
      <sz val="14"/>
      <color indexed="8"/>
      <name val="宋体"/>
      <family val="3"/>
      <charset val="134"/>
    </font>
    <font>
      <sz val="10"/>
      <color rgb="FF000000"/>
      <name val="宋体"/>
      <family val="3"/>
      <charset val="134"/>
    </font>
    <font>
      <b/>
      <sz val="10"/>
      <color rgb="FF000000"/>
      <name val="宋体"/>
      <family val="3"/>
      <charset val="13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7">
    <xf numFmtId="0" fontId="0" fillId="0" borderId="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43" fontId="2" fillId="0" borderId="0" applyFont="0" applyFill="0" applyBorder="0" applyAlignment="0" applyProtection="0">
      <alignment vertical="center"/>
    </xf>
    <xf numFmtId="43" fontId="6" fillId="0" borderId="0" applyFont="0" applyFill="0" applyBorder="0" applyAlignment="0" applyProtection="0">
      <alignment vertical="center"/>
    </xf>
    <xf numFmtId="0" fontId="17" fillId="0" borderId="0">
      <alignment vertical="center"/>
    </xf>
  </cellStyleXfs>
  <cellXfs count="92">
    <xf numFmtId="0" fontId="0" fillId="0" borderId="0" xfId="0">
      <alignment vertical="center"/>
    </xf>
    <xf numFmtId="0" fontId="5" fillId="0" borderId="0" xfId="0" applyFont="1">
      <alignmen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0" xfId="6" applyFont="1" applyAlignment="1">
      <alignment horizontal="center" vertical="center"/>
    </xf>
    <xf numFmtId="0" fontId="2" fillId="0" borderId="0" xfId="6" applyFont="1">
      <alignment vertical="center"/>
    </xf>
    <xf numFmtId="0" fontId="2" fillId="0" borderId="0" xfId="6" applyFont="1" applyAlignment="1">
      <alignment vertical="center" wrapText="1"/>
    </xf>
    <xf numFmtId="0" fontId="2" fillId="0" borderId="0" xfId="6" applyFont="1" applyAlignment="1">
      <alignment horizontal="center" vertical="center"/>
    </xf>
    <xf numFmtId="0" fontId="20" fillId="0" borderId="0" xfId="6" applyFont="1" applyAlignment="1">
      <alignment horizontal="center" vertical="center"/>
    </xf>
    <xf numFmtId="0" fontId="18" fillId="0" borderId="2" xfId="6" applyFont="1" applyBorder="1" applyAlignment="1">
      <alignment horizontal="center" vertical="center"/>
    </xf>
    <xf numFmtId="0" fontId="18" fillId="0" borderId="2" xfId="6" applyFont="1" applyBorder="1" applyAlignment="1">
      <alignment horizontal="center" vertical="center" wrapText="1"/>
    </xf>
    <xf numFmtId="0" fontId="18" fillId="0" borderId="2" xfId="6" applyFont="1" applyFill="1" applyBorder="1" applyAlignment="1">
      <alignment horizontal="center" vertical="center"/>
    </xf>
    <xf numFmtId="0" fontId="20" fillId="0" borderId="2" xfId="6" applyFont="1" applyBorder="1" applyAlignment="1">
      <alignment horizontal="center" vertical="center"/>
    </xf>
    <xf numFmtId="0" fontId="20" fillId="0" borderId="2" xfId="6" applyFont="1" applyBorder="1" applyAlignment="1">
      <alignment vertical="center" wrapText="1"/>
    </xf>
    <xf numFmtId="43" fontId="20" fillId="0" borderId="2" xfId="4" applyFont="1" applyBorder="1">
      <alignment vertical="center"/>
    </xf>
    <xf numFmtId="0" fontId="20" fillId="0" borderId="2" xfId="6" applyFont="1" applyBorder="1">
      <alignment vertical="center"/>
    </xf>
    <xf numFmtId="0" fontId="20" fillId="0" borderId="2" xfId="6" applyFont="1" applyBorder="1" applyAlignment="1">
      <alignment horizontal="center" vertical="center" wrapText="1"/>
    </xf>
    <xf numFmtId="43" fontId="18" fillId="0" borderId="2" xfId="4" applyFont="1" applyBorder="1">
      <alignment vertical="center"/>
    </xf>
    <xf numFmtId="0" fontId="18" fillId="0" borderId="2" xfId="6" applyFont="1" applyBorder="1">
      <alignment vertical="center"/>
    </xf>
    <xf numFmtId="0" fontId="21" fillId="0" borderId="0" xfId="0" applyFont="1" applyAlignment="1">
      <alignment vertical="center" wrapText="1"/>
    </xf>
    <xf numFmtId="0" fontId="24" fillId="0" borderId="6" xfId="0" applyFont="1" applyBorder="1" applyAlignment="1">
      <alignment vertical="center" wrapText="1"/>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left" vertical="center"/>
    </xf>
    <xf numFmtId="0" fontId="24" fillId="0" borderId="6" xfId="0" applyFont="1" applyBorder="1" applyAlignment="1">
      <alignment horizontal="center" vertical="center" wrapText="1"/>
    </xf>
    <xf numFmtId="0" fontId="24" fillId="0" borderId="2" xfId="0" applyFont="1" applyBorder="1" applyAlignment="1">
      <alignment horizontal="left" vertical="center" wrapText="1"/>
    </xf>
    <xf numFmtId="0" fontId="20" fillId="0" borderId="0" xfId="0" applyFont="1">
      <alignment vertical="center"/>
    </xf>
    <xf numFmtId="49" fontId="24" fillId="0" borderId="2" xfId="0" applyNumberFormat="1" applyFont="1" applyBorder="1" applyAlignment="1">
      <alignment horizontal="center" vertical="center" wrapText="1"/>
    </xf>
    <xf numFmtId="43" fontId="24" fillId="0" borderId="2" xfId="1" applyFont="1" applyBorder="1" applyAlignment="1">
      <alignment horizontal="center" vertical="center" wrapText="1"/>
    </xf>
    <xf numFmtId="43" fontId="24" fillId="0" borderId="6" xfId="1" applyFont="1" applyBorder="1" applyAlignment="1">
      <alignment horizontal="center" vertical="center" wrapText="1"/>
    </xf>
    <xf numFmtId="43" fontId="24" fillId="0" borderId="2" xfId="1" applyFont="1" applyBorder="1" applyAlignment="1">
      <alignment horizontal="left" vertical="center" wrapText="1"/>
    </xf>
    <xf numFmtId="43" fontId="24" fillId="0" borderId="6" xfId="1" applyFont="1" applyBorder="1" applyAlignment="1">
      <alignment horizontal="left" vertical="center" wrapText="1"/>
    </xf>
    <xf numFmtId="43" fontId="20" fillId="0" borderId="2" xfId="0" applyNumberFormat="1" applyFont="1" applyBorder="1">
      <alignment vertical="center"/>
    </xf>
    <xf numFmtId="10" fontId="24" fillId="0" borderId="2" xfId="2" applyNumberFormat="1" applyFont="1" applyBorder="1" applyAlignment="1">
      <alignment horizontal="center" vertical="center" wrapText="1"/>
    </xf>
    <xf numFmtId="0" fontId="24" fillId="0" borderId="2" xfId="0" applyFont="1" applyBorder="1" applyAlignment="1">
      <alignment horizontal="left" vertical="center" shrinkToFit="1"/>
    </xf>
    <xf numFmtId="10" fontId="21" fillId="0" borderId="0" xfId="2" applyNumberFormat="1" applyFont="1" applyAlignment="1">
      <alignment vertical="center" wrapText="1"/>
    </xf>
    <xf numFmtId="43" fontId="21" fillId="0" borderId="0" xfId="0" applyNumberFormat="1" applyFont="1" applyAlignment="1">
      <alignment vertical="center" wrapText="1"/>
    </xf>
    <xf numFmtId="0" fontId="5" fillId="0" borderId="0" xfId="0" applyFont="1" applyFill="1" applyBorder="1">
      <alignment vertical="center"/>
    </xf>
    <xf numFmtId="10" fontId="5" fillId="0" borderId="0" xfId="2" applyNumberFormat="1" applyFont="1">
      <alignment vertical="center"/>
    </xf>
    <xf numFmtId="2" fontId="5" fillId="0" borderId="0" xfId="0" applyNumberFormat="1" applyFont="1">
      <alignment vertical="center"/>
    </xf>
    <xf numFmtId="10" fontId="5" fillId="0" borderId="0" xfId="0" applyNumberFormat="1" applyFont="1">
      <alignment vertical="center"/>
    </xf>
    <xf numFmtId="176" fontId="16" fillId="0" borderId="2" xfId="0" applyNumberFormat="1" applyFont="1" applyBorder="1" applyAlignment="1">
      <alignment horizontal="center" vertical="center" wrapText="1"/>
    </xf>
    <xf numFmtId="43" fontId="16" fillId="0" borderId="2" xfId="1" applyFont="1" applyBorder="1" applyAlignment="1">
      <alignment vertical="center" wrapText="1"/>
    </xf>
    <xf numFmtId="43" fontId="16" fillId="0" borderId="4" xfId="1" applyFont="1" applyBorder="1" applyAlignment="1">
      <alignment vertical="center" wrapText="1"/>
    </xf>
    <xf numFmtId="10" fontId="2" fillId="0" borderId="0" xfId="2" applyNumberFormat="1" applyFont="1">
      <alignment vertical="center"/>
    </xf>
    <xf numFmtId="0" fontId="3" fillId="0" borderId="1"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2" fillId="0" borderId="1" xfId="0" applyFont="1" applyBorder="1" applyAlignment="1">
      <alignment horizontal="center" vertical="center"/>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justify" vertical="center" wrapText="1"/>
    </xf>
    <xf numFmtId="31" fontId="24" fillId="0" borderId="2" xfId="0" applyNumberFormat="1" applyFont="1" applyBorder="1" applyAlignment="1">
      <alignment horizontal="center" vertical="center" wrapText="1"/>
    </xf>
    <xf numFmtId="0" fontId="18" fillId="0" borderId="6" xfId="6" applyFont="1" applyBorder="1" applyAlignment="1">
      <alignment horizontal="center" vertical="center"/>
    </xf>
    <xf numFmtId="0" fontId="18" fillId="0" borderId="7" xfId="6" applyFont="1" applyBorder="1" applyAlignment="1">
      <alignment horizontal="center" vertical="center"/>
    </xf>
    <xf numFmtId="0" fontId="18" fillId="0" borderId="8" xfId="6" applyFont="1" applyBorder="1" applyAlignment="1">
      <alignment horizontal="center" vertical="center"/>
    </xf>
    <xf numFmtId="0" fontId="19" fillId="0" borderId="0" xfId="6" applyFont="1" applyAlignment="1">
      <alignment horizontal="center" vertical="center"/>
    </xf>
    <xf numFmtId="0" fontId="20" fillId="0" borderId="4" xfId="6" applyFont="1" applyBorder="1" applyAlignment="1">
      <alignment horizontal="center" vertical="center" wrapText="1"/>
    </xf>
    <xf numFmtId="0" fontId="20" fillId="0" borderId="3" xfId="6" applyFont="1" applyBorder="1" applyAlignment="1">
      <alignment horizontal="center" vertical="center" wrapText="1"/>
    </xf>
    <xf numFmtId="0" fontId="20" fillId="0" borderId="5" xfId="6" applyFont="1" applyBorder="1" applyAlignment="1">
      <alignment horizontal="center" vertical="center" wrapText="1"/>
    </xf>
    <xf numFmtId="0" fontId="20" fillId="0" borderId="2" xfId="6" applyFont="1" applyBorder="1" applyAlignment="1">
      <alignment horizontal="center" vertical="center" wrapText="1"/>
    </xf>
    <xf numFmtId="43" fontId="2" fillId="0" borderId="0" xfId="6" applyNumberFormat="1" applyFont="1">
      <alignment vertical="center"/>
    </xf>
  </cellXfs>
  <cellStyles count="7">
    <cellStyle name="百分比" xfId="2" builtinId="5"/>
    <cellStyle name="常规" xfId="0" builtinId="0"/>
    <cellStyle name="常规 2" xfId="3"/>
    <cellStyle name="常规 3" xfId="6"/>
    <cellStyle name="千位分隔" xfId="1" builtinId="3"/>
    <cellStyle name="千位分隔 2" xfId="4"/>
    <cellStyle name="千位分隔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N11" sqref="N11"/>
    </sheetView>
  </sheetViews>
  <sheetFormatPr defaultRowHeight="13.5" x14ac:dyDescent="0.15"/>
  <cols>
    <col min="1" max="1" width="25.625" style="1" customWidth="1"/>
    <col min="2" max="2" width="38.5" style="1" customWidth="1"/>
    <col min="3" max="4" width="12.25" style="1" customWidth="1"/>
    <col min="5" max="9" width="9" style="1" hidden="1" customWidth="1"/>
    <col min="10" max="10" width="0" style="1" hidden="1" customWidth="1"/>
    <col min="11" max="11" width="10.5" style="1" hidden="1" customWidth="1"/>
    <col min="12" max="12" width="0" style="1" hidden="1" customWidth="1"/>
    <col min="13" max="16384" width="9" style="1"/>
  </cols>
  <sheetData>
    <row r="1" spans="1:12" ht="22.5" customHeight="1" x14ac:dyDescent="0.15">
      <c r="A1" s="1" t="s">
        <v>73</v>
      </c>
    </row>
    <row r="2" spans="1:12" ht="71.25" customHeight="1" x14ac:dyDescent="0.15">
      <c r="A2" s="57" t="s">
        <v>0</v>
      </c>
      <c r="B2" s="57"/>
      <c r="C2" s="57"/>
      <c r="D2" s="57"/>
      <c r="E2" s="1">
        <v>1400</v>
      </c>
      <c r="F2" s="1">
        <v>250</v>
      </c>
      <c r="G2" s="1">
        <v>250</v>
      </c>
    </row>
    <row r="3" spans="1:12" ht="46.5" customHeight="1" x14ac:dyDescent="0.15">
      <c r="A3" s="13" t="s">
        <v>1</v>
      </c>
      <c r="B3" s="13" t="s">
        <v>2</v>
      </c>
      <c r="C3" s="13" t="s">
        <v>4</v>
      </c>
      <c r="D3" s="13" t="s">
        <v>6</v>
      </c>
      <c r="E3" s="50">
        <f>E2/1900</f>
        <v>0.73684210526315785</v>
      </c>
      <c r="F3" s="50">
        <f>F2/1900</f>
        <v>0.13157894736842105</v>
      </c>
      <c r="G3" s="50">
        <f>G2/1900</f>
        <v>0.13157894736842105</v>
      </c>
      <c r="H3" s="52">
        <v>0.26319999999999999</v>
      </c>
    </row>
    <row r="4" spans="1:12" ht="46.5" customHeight="1" x14ac:dyDescent="0.15">
      <c r="A4" s="58" t="s">
        <v>7</v>
      </c>
      <c r="B4" s="14" t="s">
        <v>8</v>
      </c>
      <c r="C4" s="14">
        <v>2</v>
      </c>
      <c r="D4" s="54">
        <v>2.0000842105263157</v>
      </c>
      <c r="E4" s="1">
        <v>2</v>
      </c>
      <c r="F4" s="1">
        <v>2</v>
      </c>
      <c r="G4" s="1">
        <v>2</v>
      </c>
      <c r="H4" s="1">
        <f>(F4+G4)/2</f>
        <v>2</v>
      </c>
      <c r="I4" s="1">
        <f>(E4+H4)/2</f>
        <v>2</v>
      </c>
      <c r="J4" s="51">
        <f>E4*$E$3+F4*$F$3+G4*$G$3</f>
        <v>1.9999999999999998</v>
      </c>
      <c r="K4" s="51">
        <f>E4*$E$3+H4*$H$3</f>
        <v>2.0000842105263157</v>
      </c>
    </row>
    <row r="5" spans="1:12" ht="46.5" customHeight="1" x14ac:dyDescent="0.15">
      <c r="A5" s="59"/>
      <c r="B5" s="15" t="s">
        <v>11</v>
      </c>
      <c r="C5" s="14">
        <v>8</v>
      </c>
      <c r="D5" s="55">
        <v>8.0003368421052627</v>
      </c>
      <c r="E5" s="1">
        <v>8</v>
      </c>
      <c r="F5" s="1">
        <v>8</v>
      </c>
      <c r="G5" s="1">
        <v>8</v>
      </c>
      <c r="H5" s="1">
        <f t="shared" ref="H5:H11" si="0">(F5+G5)/2</f>
        <v>8</v>
      </c>
      <c r="I5" s="1">
        <f t="shared" ref="I5:I11" si="1">(E5+H5)/2</f>
        <v>8</v>
      </c>
      <c r="J5" s="51">
        <f t="shared" ref="J5:J11" si="2">E5*$E$3+F5*$F$3+G5*$G$3</f>
        <v>7.9999999999999991</v>
      </c>
      <c r="K5" s="51">
        <f t="shared" ref="K5:K11" si="3">E5*$E$3+H5*$H$3</f>
        <v>8.0003368421052627</v>
      </c>
    </row>
    <row r="6" spans="1:12" ht="46.5" customHeight="1" x14ac:dyDescent="0.15">
      <c r="A6" s="58" t="s">
        <v>14</v>
      </c>
      <c r="B6" s="15" t="s">
        <v>15</v>
      </c>
      <c r="C6" s="14">
        <v>8</v>
      </c>
      <c r="D6" s="55">
        <v>8.0003368421052627</v>
      </c>
      <c r="E6" s="1">
        <v>8</v>
      </c>
      <c r="F6" s="1">
        <v>8</v>
      </c>
      <c r="G6" s="1">
        <v>8</v>
      </c>
      <c r="H6" s="1">
        <f t="shared" si="0"/>
        <v>8</v>
      </c>
      <c r="I6" s="1">
        <f t="shared" si="1"/>
        <v>8</v>
      </c>
      <c r="J6" s="51">
        <f t="shared" si="2"/>
        <v>7.9999999999999991</v>
      </c>
      <c r="K6" s="51">
        <f t="shared" si="3"/>
        <v>8.0003368421052627</v>
      </c>
    </row>
    <row r="7" spans="1:12" ht="46.5" customHeight="1" x14ac:dyDescent="0.15">
      <c r="A7" s="59"/>
      <c r="B7" s="15" t="s">
        <v>18</v>
      </c>
      <c r="C7" s="14">
        <v>11</v>
      </c>
      <c r="D7" s="55">
        <v>10.263621052631578</v>
      </c>
      <c r="E7" s="49">
        <v>10</v>
      </c>
      <c r="F7" s="1">
        <v>11</v>
      </c>
      <c r="G7" s="1">
        <v>11</v>
      </c>
      <c r="H7" s="1">
        <f t="shared" si="0"/>
        <v>11</v>
      </c>
      <c r="I7" s="1">
        <f t="shared" si="1"/>
        <v>10.5</v>
      </c>
      <c r="J7" s="51">
        <f t="shared" si="2"/>
        <v>10.263157894736842</v>
      </c>
      <c r="K7" s="51">
        <f t="shared" si="3"/>
        <v>10.263621052631578</v>
      </c>
    </row>
    <row r="8" spans="1:12" ht="46.5" customHeight="1" x14ac:dyDescent="0.15">
      <c r="A8" s="59"/>
      <c r="B8" s="15" t="s">
        <v>21</v>
      </c>
      <c r="C8" s="14">
        <v>15</v>
      </c>
      <c r="D8" s="55">
        <v>13.73738947368421</v>
      </c>
      <c r="E8" s="49">
        <v>14</v>
      </c>
      <c r="F8" s="1">
        <v>14</v>
      </c>
      <c r="G8" s="1">
        <v>12</v>
      </c>
      <c r="H8" s="1">
        <f t="shared" si="0"/>
        <v>13</v>
      </c>
      <c r="I8" s="1">
        <f t="shared" si="1"/>
        <v>13.5</v>
      </c>
      <c r="J8" s="51">
        <f t="shared" si="2"/>
        <v>13.736842105263159</v>
      </c>
      <c r="K8" s="51">
        <f t="shared" si="3"/>
        <v>13.73738947368421</v>
      </c>
      <c r="L8" s="50">
        <f>111.5/250</f>
        <v>0.44600000000000001</v>
      </c>
    </row>
    <row r="9" spans="1:12" ht="46.5" customHeight="1" x14ac:dyDescent="0.15">
      <c r="A9" s="58" t="s">
        <v>24</v>
      </c>
      <c r="B9" s="14" t="s">
        <v>25</v>
      </c>
      <c r="C9" s="14">
        <v>18</v>
      </c>
      <c r="D9" s="55">
        <v>18.000757894736839</v>
      </c>
      <c r="E9" s="49">
        <v>18</v>
      </c>
      <c r="F9" s="1">
        <v>18</v>
      </c>
      <c r="G9" s="1">
        <v>18</v>
      </c>
      <c r="H9" s="1">
        <f t="shared" si="0"/>
        <v>18</v>
      </c>
      <c r="I9" s="1">
        <f t="shared" si="1"/>
        <v>18</v>
      </c>
      <c r="J9" s="51">
        <f t="shared" si="2"/>
        <v>18</v>
      </c>
      <c r="K9" s="51">
        <f t="shared" si="3"/>
        <v>18.000757894736839</v>
      </c>
    </row>
    <row r="10" spans="1:12" ht="46.5" customHeight="1" x14ac:dyDescent="0.15">
      <c r="A10" s="59"/>
      <c r="B10" s="14" t="s">
        <v>28</v>
      </c>
      <c r="C10" s="14">
        <v>18</v>
      </c>
      <c r="D10" s="54">
        <v>17.605957894736839</v>
      </c>
      <c r="E10" s="49">
        <v>18</v>
      </c>
      <c r="F10" s="1">
        <v>15</v>
      </c>
      <c r="G10" s="1">
        <v>18</v>
      </c>
      <c r="H10" s="1">
        <f t="shared" si="0"/>
        <v>16.5</v>
      </c>
      <c r="I10" s="1">
        <f t="shared" si="1"/>
        <v>17.25</v>
      </c>
      <c r="J10" s="51">
        <f t="shared" si="2"/>
        <v>17.605263157894733</v>
      </c>
      <c r="K10" s="51">
        <f t="shared" si="3"/>
        <v>17.605957894736839</v>
      </c>
    </row>
    <row r="11" spans="1:12" ht="46.5" customHeight="1" x14ac:dyDescent="0.15">
      <c r="A11" s="60"/>
      <c r="B11" s="14" t="s">
        <v>31</v>
      </c>
      <c r="C11" s="14">
        <v>20</v>
      </c>
      <c r="D11" s="54">
        <v>19.079642105263201</v>
      </c>
      <c r="E11" s="49">
        <v>20</v>
      </c>
      <c r="F11" s="1">
        <v>18</v>
      </c>
      <c r="G11" s="1">
        <v>15</v>
      </c>
      <c r="H11" s="1">
        <f t="shared" si="0"/>
        <v>16.5</v>
      </c>
      <c r="I11" s="1">
        <f t="shared" si="1"/>
        <v>18.25</v>
      </c>
      <c r="J11" s="51">
        <f t="shared" si="2"/>
        <v>19.078947368421051</v>
      </c>
      <c r="K11" s="51">
        <f t="shared" si="3"/>
        <v>19.079642105263158</v>
      </c>
    </row>
    <row r="12" spans="1:12" ht="46.5" customHeight="1" x14ac:dyDescent="0.15">
      <c r="A12" s="61" t="s">
        <v>34</v>
      </c>
      <c r="B12" s="61"/>
      <c r="C12" s="14">
        <v>100</v>
      </c>
      <c r="D12" s="53">
        <f>SUM(D4:D11)</f>
        <v>96.688126315789518</v>
      </c>
      <c r="E12" s="1">
        <f t="shared" ref="E12:I12" si="4">SUM(E4:E11)</f>
        <v>98</v>
      </c>
      <c r="F12" s="1">
        <f t="shared" si="4"/>
        <v>94</v>
      </c>
      <c r="G12" s="1">
        <f t="shared" si="4"/>
        <v>92</v>
      </c>
      <c r="H12" s="1">
        <f t="shared" si="4"/>
        <v>93</v>
      </c>
      <c r="I12" s="49">
        <f t="shared" si="4"/>
        <v>95.5</v>
      </c>
      <c r="J12" s="51">
        <f>SUM(J4:J11)</f>
        <v>96.684210526315795</v>
      </c>
      <c r="K12" s="51">
        <f>SUM(K4:K11)</f>
        <v>96.688126315789475</v>
      </c>
    </row>
    <row r="18" spans="7:7" x14ac:dyDescent="0.15">
      <c r="G18" s="50">
        <f>85/250</f>
        <v>0.34</v>
      </c>
    </row>
  </sheetData>
  <mergeCells count="5">
    <mergeCell ref="A2:D2"/>
    <mergeCell ref="A4:A5"/>
    <mergeCell ref="A6:A8"/>
    <mergeCell ref="A9:A11"/>
    <mergeCell ref="A12:B12"/>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3" workbookViewId="0">
      <selection activeCell="I27" sqref="I27"/>
    </sheetView>
  </sheetViews>
  <sheetFormatPr defaultRowHeight="13.5" x14ac:dyDescent="0.15"/>
  <cols>
    <col min="1" max="1" width="9.375" customWidth="1"/>
    <col min="2" max="2" width="9.625" customWidth="1"/>
    <col min="3" max="3" width="21.375" customWidth="1"/>
    <col min="4" max="4" width="5.5" customWidth="1"/>
    <col min="5" max="5" width="36" customWidth="1"/>
    <col min="6" max="6" width="6.25" customWidth="1"/>
  </cols>
  <sheetData>
    <row r="1" spans="1:6" x14ac:dyDescent="0.15">
      <c r="A1" t="s">
        <v>78</v>
      </c>
    </row>
    <row r="2" spans="1:6" ht="40.5" customHeight="1" x14ac:dyDescent="0.15">
      <c r="A2" s="66" t="s">
        <v>77</v>
      </c>
      <c r="B2" s="66"/>
      <c r="C2" s="67"/>
      <c r="D2" s="68"/>
      <c r="E2" s="67"/>
      <c r="F2" s="68"/>
    </row>
    <row r="3" spans="1:6" x14ac:dyDescent="0.15">
      <c r="A3" s="12" t="s">
        <v>1</v>
      </c>
      <c r="B3" s="12" t="s">
        <v>2</v>
      </c>
      <c r="C3" s="12" t="s">
        <v>3</v>
      </c>
      <c r="D3" s="12" t="s">
        <v>4</v>
      </c>
      <c r="E3" s="12" t="s">
        <v>5</v>
      </c>
      <c r="F3" s="12" t="s">
        <v>57</v>
      </c>
    </row>
    <row r="4" spans="1:6" ht="16.5" customHeight="1" x14ac:dyDescent="0.15">
      <c r="A4" s="63" t="s">
        <v>58</v>
      </c>
      <c r="B4" s="8" t="s">
        <v>59</v>
      </c>
      <c r="C4" s="9" t="s">
        <v>9</v>
      </c>
      <c r="D4" s="7">
        <v>2</v>
      </c>
      <c r="E4" s="9" t="s">
        <v>10</v>
      </c>
      <c r="F4" s="7">
        <v>2</v>
      </c>
    </row>
    <row r="5" spans="1:6" ht="17.25" customHeight="1" x14ac:dyDescent="0.15">
      <c r="A5" s="64"/>
      <c r="B5" s="63" t="s">
        <v>60</v>
      </c>
      <c r="C5" s="9" t="s">
        <v>12</v>
      </c>
      <c r="D5" s="7">
        <v>2</v>
      </c>
      <c r="E5" s="9" t="s">
        <v>13</v>
      </c>
      <c r="F5" s="7">
        <v>2</v>
      </c>
    </row>
    <row r="6" spans="1:6" ht="25.5" customHeight="1" x14ac:dyDescent="0.15">
      <c r="A6" s="64"/>
      <c r="B6" s="64"/>
      <c r="C6" s="9" t="s">
        <v>35</v>
      </c>
      <c r="D6" s="7">
        <v>3</v>
      </c>
      <c r="E6" s="9" t="s">
        <v>36</v>
      </c>
      <c r="F6" s="7">
        <v>3</v>
      </c>
    </row>
    <row r="7" spans="1:6" ht="40.5" customHeight="1" x14ac:dyDescent="0.15">
      <c r="A7" s="65"/>
      <c r="B7" s="65"/>
      <c r="C7" s="9" t="s">
        <v>61</v>
      </c>
      <c r="D7" s="7">
        <v>3</v>
      </c>
      <c r="E7" s="9" t="s">
        <v>36</v>
      </c>
      <c r="F7" s="7">
        <v>3</v>
      </c>
    </row>
    <row r="8" spans="1:6" ht="27.75" customHeight="1" x14ac:dyDescent="0.15">
      <c r="A8" s="63" t="s">
        <v>62</v>
      </c>
      <c r="B8" s="63" t="s">
        <v>63</v>
      </c>
      <c r="C8" s="9" t="s">
        <v>64</v>
      </c>
      <c r="D8" s="7">
        <v>4</v>
      </c>
      <c r="E8" s="9" t="s">
        <v>17</v>
      </c>
      <c r="F8" s="7">
        <v>4</v>
      </c>
    </row>
    <row r="9" spans="1:6" ht="37.5" customHeight="1" x14ac:dyDescent="0.15">
      <c r="A9" s="64"/>
      <c r="B9" s="65"/>
      <c r="C9" s="9" t="s">
        <v>38</v>
      </c>
      <c r="D9" s="7">
        <v>4</v>
      </c>
      <c r="E9" s="9" t="s">
        <v>39</v>
      </c>
      <c r="F9" s="7">
        <v>4</v>
      </c>
    </row>
    <row r="10" spans="1:6" ht="26.25" customHeight="1" x14ac:dyDescent="0.15">
      <c r="A10" s="64"/>
      <c r="B10" s="63" t="s">
        <v>65</v>
      </c>
      <c r="C10" s="9" t="s">
        <v>19</v>
      </c>
      <c r="D10" s="7">
        <v>3</v>
      </c>
      <c r="E10" s="9" t="s">
        <v>20</v>
      </c>
      <c r="F10" s="7">
        <v>3</v>
      </c>
    </row>
    <row r="11" spans="1:6" ht="32.25" customHeight="1" x14ac:dyDescent="0.15">
      <c r="A11" s="64"/>
      <c r="B11" s="64"/>
      <c r="C11" s="9" t="s">
        <v>40</v>
      </c>
      <c r="D11" s="7">
        <v>2</v>
      </c>
      <c r="E11" s="9" t="s">
        <v>41</v>
      </c>
      <c r="F11" s="7">
        <v>2</v>
      </c>
    </row>
    <row r="12" spans="1:6" ht="28.5" customHeight="1" x14ac:dyDescent="0.15">
      <c r="A12" s="64"/>
      <c r="B12" s="64"/>
      <c r="C12" s="9" t="s">
        <v>42</v>
      </c>
      <c r="D12" s="7">
        <v>2</v>
      </c>
      <c r="E12" s="9" t="s">
        <v>43</v>
      </c>
      <c r="F12" s="7">
        <v>2</v>
      </c>
    </row>
    <row r="13" spans="1:6" ht="25.5" customHeight="1" x14ac:dyDescent="0.15">
      <c r="A13" s="64"/>
      <c r="B13" s="64"/>
      <c r="C13" s="9" t="s">
        <v>44</v>
      </c>
      <c r="D13" s="7">
        <v>2</v>
      </c>
      <c r="E13" s="9" t="s">
        <v>45</v>
      </c>
      <c r="F13" s="7">
        <v>2</v>
      </c>
    </row>
    <row r="14" spans="1:6" ht="29.25" customHeight="1" x14ac:dyDescent="0.15">
      <c r="A14" s="64"/>
      <c r="B14" s="64"/>
      <c r="C14" s="9" t="s">
        <v>46</v>
      </c>
      <c r="D14" s="7">
        <v>1</v>
      </c>
      <c r="E14" s="9" t="s">
        <v>47</v>
      </c>
      <c r="F14" s="7">
        <v>1</v>
      </c>
    </row>
    <row r="15" spans="1:6" ht="18" customHeight="1" x14ac:dyDescent="0.15">
      <c r="A15" s="64"/>
      <c r="B15" s="65"/>
      <c r="C15" s="9" t="s">
        <v>174</v>
      </c>
      <c r="D15" s="11">
        <v>1</v>
      </c>
      <c r="E15" s="9" t="s">
        <v>175</v>
      </c>
      <c r="F15" s="11">
        <v>0</v>
      </c>
    </row>
    <row r="16" spans="1:6" ht="27.75" customHeight="1" x14ac:dyDescent="0.15">
      <c r="A16" s="64"/>
      <c r="B16" s="63" t="s">
        <v>66</v>
      </c>
      <c r="C16" s="9" t="s">
        <v>22</v>
      </c>
      <c r="D16" s="7">
        <v>3</v>
      </c>
      <c r="E16" s="9" t="s">
        <v>23</v>
      </c>
      <c r="F16" s="10">
        <v>3</v>
      </c>
    </row>
    <row r="17" spans="1:6" ht="29.25" customHeight="1" x14ac:dyDescent="0.15">
      <c r="A17" s="64"/>
      <c r="B17" s="64"/>
      <c r="C17" s="9" t="s">
        <v>48</v>
      </c>
      <c r="D17" s="7">
        <v>3</v>
      </c>
      <c r="E17" s="9" t="s">
        <v>49</v>
      </c>
      <c r="F17" s="7">
        <v>2</v>
      </c>
    </row>
    <row r="18" spans="1:6" ht="30.75" customHeight="1" x14ac:dyDescent="0.15">
      <c r="A18" s="64"/>
      <c r="B18" s="64"/>
      <c r="C18" s="9" t="s">
        <v>50</v>
      </c>
      <c r="D18" s="7">
        <v>5</v>
      </c>
      <c r="E18" s="9" t="s">
        <v>51</v>
      </c>
      <c r="F18" s="7">
        <v>5</v>
      </c>
    </row>
    <row r="19" spans="1:6" ht="54" customHeight="1" x14ac:dyDescent="0.15">
      <c r="A19" s="65"/>
      <c r="B19" s="65"/>
      <c r="C19" s="9" t="s">
        <v>67</v>
      </c>
      <c r="D19" s="7">
        <v>4</v>
      </c>
      <c r="E19" s="9" t="s">
        <v>53</v>
      </c>
      <c r="F19" s="7">
        <v>4</v>
      </c>
    </row>
    <row r="20" spans="1:6" ht="39" customHeight="1" x14ac:dyDescent="0.15">
      <c r="A20" s="63" t="s">
        <v>68</v>
      </c>
      <c r="B20" s="62" t="s">
        <v>25</v>
      </c>
      <c r="C20" s="9" t="s">
        <v>69</v>
      </c>
      <c r="D20" s="7">
        <v>10</v>
      </c>
      <c r="E20" s="9" t="s">
        <v>27</v>
      </c>
      <c r="F20" s="7">
        <v>10</v>
      </c>
    </row>
    <row r="21" spans="1:6" ht="32.25" customHeight="1" x14ac:dyDescent="0.15">
      <c r="A21" s="64"/>
      <c r="B21" s="62"/>
      <c r="C21" s="9" t="s">
        <v>70</v>
      </c>
      <c r="D21" s="7">
        <v>8</v>
      </c>
      <c r="E21" s="9" t="s">
        <v>55</v>
      </c>
      <c r="F21" s="7">
        <v>8</v>
      </c>
    </row>
    <row r="22" spans="1:6" ht="39" customHeight="1" x14ac:dyDescent="0.15">
      <c r="A22" s="64"/>
      <c r="B22" s="7" t="s">
        <v>71</v>
      </c>
      <c r="C22" s="9" t="s">
        <v>29</v>
      </c>
      <c r="D22" s="7">
        <v>18</v>
      </c>
      <c r="E22" s="9" t="s">
        <v>30</v>
      </c>
      <c r="F22" s="7">
        <v>18</v>
      </c>
    </row>
    <row r="23" spans="1:6" ht="66.75" customHeight="1" x14ac:dyDescent="0.15">
      <c r="A23" s="65"/>
      <c r="B23" s="7" t="s">
        <v>31</v>
      </c>
      <c r="C23" s="9" t="s">
        <v>32</v>
      </c>
      <c r="D23" s="7">
        <v>20</v>
      </c>
      <c r="E23" s="9" t="s">
        <v>72</v>
      </c>
      <c r="F23" s="7">
        <v>20</v>
      </c>
    </row>
    <row r="24" spans="1:6" ht="14.25" customHeight="1" x14ac:dyDescent="0.15">
      <c r="A24" s="62" t="s">
        <v>34</v>
      </c>
      <c r="B24" s="62"/>
      <c r="C24" s="9"/>
      <c r="D24" s="7">
        <v>100</v>
      </c>
      <c r="E24" s="9"/>
      <c r="F24" s="7">
        <f>SUM(F4:F23)</f>
        <v>98</v>
      </c>
    </row>
  </sheetData>
  <mergeCells count="10">
    <mergeCell ref="A2:F2"/>
    <mergeCell ref="A4:A7"/>
    <mergeCell ref="B5:B7"/>
    <mergeCell ref="A20:A23"/>
    <mergeCell ref="B20:B21"/>
    <mergeCell ref="A24:B24"/>
    <mergeCell ref="A8:A19"/>
    <mergeCell ref="B8:B9"/>
    <mergeCell ref="B16:B19"/>
    <mergeCell ref="B10:B15"/>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11" sqref="H11"/>
    </sheetView>
  </sheetViews>
  <sheetFormatPr defaultRowHeight="13.5" x14ac:dyDescent="0.15"/>
  <cols>
    <col min="1" max="1" width="9.375" style="1" customWidth="1"/>
    <col min="2" max="2" width="9.625" style="1" customWidth="1"/>
    <col min="3" max="3" width="21.375" style="1" customWidth="1"/>
    <col min="4" max="4" width="5.5" style="1" customWidth="1"/>
    <col min="5" max="5" width="34" style="1" customWidth="1"/>
    <col min="6" max="6" width="6.25" style="1" customWidth="1"/>
    <col min="7" max="16384" width="9" style="1"/>
  </cols>
  <sheetData>
    <row r="1" spans="1:6" x14ac:dyDescent="0.15">
      <c r="A1" s="1" t="s">
        <v>79</v>
      </c>
    </row>
    <row r="2" spans="1:6" ht="58.5" customHeight="1" x14ac:dyDescent="0.15">
      <c r="A2" s="73" t="s">
        <v>76</v>
      </c>
      <c r="B2" s="74"/>
      <c r="C2" s="74"/>
      <c r="D2" s="74"/>
      <c r="E2" s="74"/>
      <c r="F2" s="74"/>
    </row>
    <row r="3" spans="1:6" ht="17.25" customHeight="1" x14ac:dyDescent="0.15">
      <c r="A3" s="2" t="s">
        <v>1</v>
      </c>
      <c r="B3" s="2" t="s">
        <v>2</v>
      </c>
      <c r="C3" s="2" t="s">
        <v>3</v>
      </c>
      <c r="D3" s="2" t="s">
        <v>75</v>
      </c>
      <c r="E3" s="2" t="s">
        <v>5</v>
      </c>
      <c r="F3" s="2" t="s">
        <v>6</v>
      </c>
    </row>
    <row r="4" spans="1:6" ht="20.25" customHeight="1" x14ac:dyDescent="0.15">
      <c r="A4" s="69" t="s">
        <v>7</v>
      </c>
      <c r="B4" s="3" t="s">
        <v>8</v>
      </c>
      <c r="C4" s="5" t="s">
        <v>9</v>
      </c>
      <c r="D4" s="3">
        <v>2</v>
      </c>
      <c r="E4" s="5" t="s">
        <v>10</v>
      </c>
      <c r="F4" s="3">
        <v>2</v>
      </c>
    </row>
    <row r="5" spans="1:6" ht="25.5" customHeight="1" x14ac:dyDescent="0.15">
      <c r="A5" s="70"/>
      <c r="B5" s="69" t="s">
        <v>11</v>
      </c>
      <c r="C5" s="5" t="s">
        <v>12</v>
      </c>
      <c r="D5" s="3">
        <v>2</v>
      </c>
      <c r="E5" s="5" t="s">
        <v>13</v>
      </c>
      <c r="F5" s="3">
        <v>2</v>
      </c>
    </row>
    <row r="6" spans="1:6" ht="30.75" customHeight="1" x14ac:dyDescent="0.15">
      <c r="A6" s="70"/>
      <c r="B6" s="70"/>
      <c r="C6" s="5" t="s">
        <v>35</v>
      </c>
      <c r="D6" s="3">
        <v>3</v>
      </c>
      <c r="E6" s="5" t="s">
        <v>36</v>
      </c>
      <c r="F6" s="3">
        <v>3</v>
      </c>
    </row>
    <row r="7" spans="1:6" ht="40.5" customHeight="1" x14ac:dyDescent="0.15">
      <c r="A7" s="71"/>
      <c r="B7" s="71"/>
      <c r="C7" s="5" t="s">
        <v>37</v>
      </c>
      <c r="D7" s="3">
        <v>3</v>
      </c>
      <c r="E7" s="5" t="s">
        <v>36</v>
      </c>
      <c r="F7" s="3">
        <v>3</v>
      </c>
    </row>
    <row r="8" spans="1:6" ht="26.25" customHeight="1" x14ac:dyDescent="0.15">
      <c r="A8" s="69" t="s">
        <v>14</v>
      </c>
      <c r="B8" s="69" t="s">
        <v>15</v>
      </c>
      <c r="C8" s="5" t="s">
        <v>16</v>
      </c>
      <c r="D8" s="3">
        <v>4</v>
      </c>
      <c r="E8" s="5" t="s">
        <v>17</v>
      </c>
      <c r="F8" s="3">
        <v>4</v>
      </c>
    </row>
    <row r="9" spans="1:6" ht="37.5" customHeight="1" x14ac:dyDescent="0.15">
      <c r="A9" s="70"/>
      <c r="B9" s="71"/>
      <c r="C9" s="5" t="s">
        <v>38</v>
      </c>
      <c r="D9" s="3">
        <v>4</v>
      </c>
      <c r="E9" s="5" t="s">
        <v>39</v>
      </c>
      <c r="F9" s="3">
        <v>4</v>
      </c>
    </row>
    <row r="10" spans="1:6" ht="27" customHeight="1" x14ac:dyDescent="0.15">
      <c r="A10" s="70"/>
      <c r="B10" s="69" t="s">
        <v>18</v>
      </c>
      <c r="C10" s="5" t="s">
        <v>19</v>
      </c>
      <c r="D10" s="3">
        <v>3</v>
      </c>
      <c r="E10" s="5" t="s">
        <v>20</v>
      </c>
      <c r="F10" s="3">
        <v>3</v>
      </c>
    </row>
    <row r="11" spans="1:6" ht="30.75" customHeight="1" x14ac:dyDescent="0.15">
      <c r="A11" s="70"/>
      <c r="B11" s="70"/>
      <c r="C11" s="5" t="s">
        <v>40</v>
      </c>
      <c r="D11" s="3">
        <v>2</v>
      </c>
      <c r="E11" s="5" t="s">
        <v>41</v>
      </c>
      <c r="F11" s="3">
        <v>2</v>
      </c>
    </row>
    <row r="12" spans="1:6" ht="27" customHeight="1" x14ac:dyDescent="0.15">
      <c r="A12" s="70"/>
      <c r="B12" s="70"/>
      <c r="C12" s="5" t="s">
        <v>42</v>
      </c>
      <c r="D12" s="3">
        <v>2</v>
      </c>
      <c r="E12" s="5" t="s">
        <v>43</v>
      </c>
      <c r="F12" s="3">
        <v>2</v>
      </c>
    </row>
    <row r="13" spans="1:6" ht="26.25" customHeight="1" x14ac:dyDescent="0.15">
      <c r="A13" s="70"/>
      <c r="B13" s="70"/>
      <c r="C13" s="5" t="s">
        <v>44</v>
      </c>
      <c r="D13" s="3">
        <v>2</v>
      </c>
      <c r="E13" s="5" t="s">
        <v>45</v>
      </c>
      <c r="F13" s="3">
        <v>2</v>
      </c>
    </row>
    <row r="14" spans="1:6" ht="28.5" customHeight="1" x14ac:dyDescent="0.15">
      <c r="A14" s="70"/>
      <c r="B14" s="71"/>
      <c r="C14" s="5" t="s">
        <v>46</v>
      </c>
      <c r="D14" s="3">
        <v>2</v>
      </c>
      <c r="E14" s="5" t="s">
        <v>47</v>
      </c>
      <c r="F14" s="3">
        <v>2</v>
      </c>
    </row>
    <row r="15" spans="1:6" ht="25.5" customHeight="1" x14ac:dyDescent="0.15">
      <c r="A15" s="70"/>
      <c r="B15" s="69" t="s">
        <v>21</v>
      </c>
      <c r="C15" s="5" t="s">
        <v>22</v>
      </c>
      <c r="D15" s="3">
        <v>3</v>
      </c>
      <c r="E15" s="5" t="s">
        <v>23</v>
      </c>
      <c r="F15" s="3">
        <v>3</v>
      </c>
    </row>
    <row r="16" spans="1:6" ht="28.5" customHeight="1" x14ac:dyDescent="0.15">
      <c r="A16" s="70"/>
      <c r="B16" s="70"/>
      <c r="C16" s="5" t="s">
        <v>48</v>
      </c>
      <c r="D16" s="3">
        <v>3</v>
      </c>
      <c r="E16" s="5" t="s">
        <v>49</v>
      </c>
      <c r="F16" s="3">
        <v>3</v>
      </c>
    </row>
    <row r="17" spans="1:6" ht="28.5" customHeight="1" x14ac:dyDescent="0.15">
      <c r="A17" s="70"/>
      <c r="B17" s="70"/>
      <c r="C17" s="5" t="s">
        <v>50</v>
      </c>
      <c r="D17" s="3">
        <v>5</v>
      </c>
      <c r="E17" s="5" t="s">
        <v>51</v>
      </c>
      <c r="F17" s="3">
        <v>4</v>
      </c>
    </row>
    <row r="18" spans="1:6" ht="42" customHeight="1" x14ac:dyDescent="0.15">
      <c r="A18" s="71"/>
      <c r="B18" s="71"/>
      <c r="C18" s="5" t="s">
        <v>52</v>
      </c>
      <c r="D18" s="3">
        <v>4</v>
      </c>
      <c r="E18" s="5" t="s">
        <v>53</v>
      </c>
      <c r="F18" s="3">
        <v>4</v>
      </c>
    </row>
    <row r="19" spans="1:6" ht="40.5" customHeight="1" x14ac:dyDescent="0.15">
      <c r="A19" s="69" t="s">
        <v>24</v>
      </c>
      <c r="B19" s="72" t="s">
        <v>25</v>
      </c>
      <c r="C19" s="6" t="s">
        <v>26</v>
      </c>
      <c r="D19" s="3">
        <v>10</v>
      </c>
      <c r="E19" s="5" t="s">
        <v>27</v>
      </c>
      <c r="F19" s="3">
        <v>10</v>
      </c>
    </row>
    <row r="20" spans="1:6" ht="27" customHeight="1" x14ac:dyDescent="0.15">
      <c r="A20" s="70"/>
      <c r="B20" s="72"/>
      <c r="C20" s="6" t="s">
        <v>54</v>
      </c>
      <c r="D20" s="3">
        <v>8</v>
      </c>
      <c r="E20" s="5" t="s">
        <v>55</v>
      </c>
      <c r="F20" s="3">
        <v>8</v>
      </c>
    </row>
    <row r="21" spans="1:6" ht="44.25" customHeight="1" x14ac:dyDescent="0.15">
      <c r="A21" s="70"/>
      <c r="B21" s="3" t="s">
        <v>28</v>
      </c>
      <c r="C21" s="5" t="s">
        <v>29</v>
      </c>
      <c r="D21" s="3">
        <v>18</v>
      </c>
      <c r="E21" s="5" t="s">
        <v>30</v>
      </c>
      <c r="F21" s="3">
        <v>15</v>
      </c>
    </row>
    <row r="22" spans="1:6" ht="67.5" customHeight="1" x14ac:dyDescent="0.15">
      <c r="A22" s="71"/>
      <c r="B22" s="3" t="s">
        <v>31</v>
      </c>
      <c r="C22" s="5" t="s">
        <v>32</v>
      </c>
      <c r="D22" s="3">
        <v>20</v>
      </c>
      <c r="E22" s="6" t="s">
        <v>33</v>
      </c>
      <c r="F22" s="3">
        <v>18</v>
      </c>
    </row>
    <row r="23" spans="1:6" ht="17.25" customHeight="1" x14ac:dyDescent="0.15">
      <c r="A23" s="72" t="s">
        <v>34</v>
      </c>
      <c r="B23" s="72"/>
      <c r="C23" s="3"/>
      <c r="D23" s="3">
        <v>100</v>
      </c>
      <c r="E23" s="4"/>
      <c r="F23" s="3">
        <f>SUM(F4:F22)</f>
        <v>94</v>
      </c>
    </row>
  </sheetData>
  <mergeCells count="10">
    <mergeCell ref="A19:A22"/>
    <mergeCell ref="B19:B20"/>
    <mergeCell ref="A23:B23"/>
    <mergeCell ref="A2:F2"/>
    <mergeCell ref="A4:A7"/>
    <mergeCell ref="B5:B7"/>
    <mergeCell ref="A8:A18"/>
    <mergeCell ref="B8:B9"/>
    <mergeCell ref="B10:B14"/>
    <mergeCell ref="B15:B18"/>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12" sqref="H12"/>
    </sheetView>
  </sheetViews>
  <sheetFormatPr defaultRowHeight="13.5" x14ac:dyDescent="0.15"/>
  <cols>
    <col min="1" max="1" width="9.375" style="1" customWidth="1"/>
    <col min="2" max="2" width="9.625" style="1" customWidth="1"/>
    <col min="3" max="3" width="21.375" style="1" customWidth="1"/>
    <col min="4" max="4" width="5.5" style="1" customWidth="1"/>
    <col min="5" max="5" width="34" style="1" customWidth="1"/>
    <col min="6" max="6" width="6.25" style="1" customWidth="1"/>
    <col min="7" max="16384" width="9" style="1"/>
  </cols>
  <sheetData>
    <row r="1" spans="1:6" x14ac:dyDescent="0.15">
      <c r="A1" s="1" t="s">
        <v>80</v>
      </c>
    </row>
    <row r="2" spans="1:6" ht="53.25" customHeight="1" x14ac:dyDescent="0.15">
      <c r="A2" s="73" t="s">
        <v>74</v>
      </c>
      <c r="B2" s="74"/>
      <c r="C2" s="74"/>
      <c r="D2" s="74"/>
      <c r="E2" s="74"/>
      <c r="F2" s="74"/>
    </row>
    <row r="3" spans="1:6" ht="17.25" customHeight="1" x14ac:dyDescent="0.15">
      <c r="A3" s="2" t="s">
        <v>1</v>
      </c>
      <c r="B3" s="2" t="s">
        <v>2</v>
      </c>
      <c r="C3" s="2" t="s">
        <v>3</v>
      </c>
      <c r="D3" s="2" t="s">
        <v>4</v>
      </c>
      <c r="E3" s="2" t="s">
        <v>5</v>
      </c>
      <c r="F3" s="2" t="s">
        <v>6</v>
      </c>
    </row>
    <row r="4" spans="1:6" ht="27" customHeight="1" x14ac:dyDescent="0.15">
      <c r="A4" s="69" t="s">
        <v>7</v>
      </c>
      <c r="B4" s="3" t="s">
        <v>8</v>
      </c>
      <c r="C4" s="5" t="s">
        <v>9</v>
      </c>
      <c r="D4" s="3">
        <v>2</v>
      </c>
      <c r="E4" s="5" t="s">
        <v>10</v>
      </c>
      <c r="F4" s="3">
        <v>2</v>
      </c>
    </row>
    <row r="5" spans="1:6" ht="27.75" customHeight="1" x14ac:dyDescent="0.15">
      <c r="A5" s="70"/>
      <c r="B5" s="69" t="s">
        <v>11</v>
      </c>
      <c r="C5" s="5" t="s">
        <v>12</v>
      </c>
      <c r="D5" s="3">
        <v>2</v>
      </c>
      <c r="E5" s="5" t="s">
        <v>13</v>
      </c>
      <c r="F5" s="3">
        <v>2</v>
      </c>
    </row>
    <row r="6" spans="1:6" ht="26.25" customHeight="1" x14ac:dyDescent="0.15">
      <c r="A6" s="70"/>
      <c r="B6" s="70"/>
      <c r="C6" s="5" t="s">
        <v>35</v>
      </c>
      <c r="D6" s="3">
        <v>3</v>
      </c>
      <c r="E6" s="5" t="s">
        <v>36</v>
      </c>
      <c r="F6" s="3">
        <v>3</v>
      </c>
    </row>
    <row r="7" spans="1:6" ht="38.25" customHeight="1" x14ac:dyDescent="0.15">
      <c r="A7" s="71"/>
      <c r="B7" s="71"/>
      <c r="C7" s="5" t="s">
        <v>37</v>
      </c>
      <c r="D7" s="3">
        <v>3</v>
      </c>
      <c r="E7" s="5" t="s">
        <v>36</v>
      </c>
      <c r="F7" s="3">
        <v>3</v>
      </c>
    </row>
    <row r="8" spans="1:6" ht="26.25" customHeight="1" x14ac:dyDescent="0.15">
      <c r="A8" s="69" t="s">
        <v>14</v>
      </c>
      <c r="B8" s="69" t="s">
        <v>15</v>
      </c>
      <c r="C8" s="5" t="s">
        <v>16</v>
      </c>
      <c r="D8" s="3">
        <v>4</v>
      </c>
      <c r="E8" s="5" t="s">
        <v>17</v>
      </c>
      <c r="F8" s="3">
        <v>4</v>
      </c>
    </row>
    <row r="9" spans="1:6" ht="37.5" customHeight="1" x14ac:dyDescent="0.15">
      <c r="A9" s="70"/>
      <c r="B9" s="71"/>
      <c r="C9" s="5" t="s">
        <v>38</v>
      </c>
      <c r="D9" s="3">
        <v>4</v>
      </c>
      <c r="E9" s="5" t="s">
        <v>39</v>
      </c>
      <c r="F9" s="3">
        <v>4</v>
      </c>
    </row>
    <row r="10" spans="1:6" ht="26.25" customHeight="1" x14ac:dyDescent="0.15">
      <c r="A10" s="70"/>
      <c r="B10" s="69" t="s">
        <v>18</v>
      </c>
      <c r="C10" s="5" t="s">
        <v>19</v>
      </c>
      <c r="D10" s="3">
        <v>3</v>
      </c>
      <c r="E10" s="5" t="s">
        <v>20</v>
      </c>
      <c r="F10" s="3">
        <v>3</v>
      </c>
    </row>
    <row r="11" spans="1:6" ht="30.75" customHeight="1" x14ac:dyDescent="0.15">
      <c r="A11" s="70"/>
      <c r="B11" s="70"/>
      <c r="C11" s="5" t="s">
        <v>40</v>
      </c>
      <c r="D11" s="3">
        <v>2</v>
      </c>
      <c r="E11" s="5" t="s">
        <v>41</v>
      </c>
      <c r="F11" s="3">
        <v>2</v>
      </c>
    </row>
    <row r="12" spans="1:6" ht="26.25" customHeight="1" x14ac:dyDescent="0.15">
      <c r="A12" s="70"/>
      <c r="B12" s="70"/>
      <c r="C12" s="5" t="s">
        <v>42</v>
      </c>
      <c r="D12" s="3">
        <v>2</v>
      </c>
      <c r="E12" s="5" t="s">
        <v>43</v>
      </c>
      <c r="F12" s="3">
        <v>2</v>
      </c>
    </row>
    <row r="13" spans="1:6" ht="28.5" customHeight="1" x14ac:dyDescent="0.15">
      <c r="A13" s="70"/>
      <c r="B13" s="70"/>
      <c r="C13" s="5" t="s">
        <v>44</v>
      </c>
      <c r="D13" s="3">
        <v>2</v>
      </c>
      <c r="E13" s="5" t="s">
        <v>45</v>
      </c>
      <c r="F13" s="3">
        <v>2</v>
      </c>
    </row>
    <row r="14" spans="1:6" ht="28.5" customHeight="1" x14ac:dyDescent="0.15">
      <c r="A14" s="70"/>
      <c r="B14" s="71"/>
      <c r="C14" s="5" t="s">
        <v>46</v>
      </c>
      <c r="D14" s="3">
        <v>2</v>
      </c>
      <c r="E14" s="5" t="s">
        <v>47</v>
      </c>
      <c r="F14" s="3">
        <v>2</v>
      </c>
    </row>
    <row r="15" spans="1:6" ht="25.5" customHeight="1" x14ac:dyDescent="0.15">
      <c r="A15" s="70"/>
      <c r="B15" s="69" t="s">
        <v>21</v>
      </c>
      <c r="C15" s="5" t="s">
        <v>22</v>
      </c>
      <c r="D15" s="3">
        <v>3</v>
      </c>
      <c r="E15" s="5" t="s">
        <v>23</v>
      </c>
      <c r="F15" s="3">
        <v>3</v>
      </c>
    </row>
    <row r="16" spans="1:6" ht="26.25" customHeight="1" x14ac:dyDescent="0.15">
      <c r="A16" s="70"/>
      <c r="B16" s="70"/>
      <c r="C16" s="5" t="s">
        <v>48</v>
      </c>
      <c r="D16" s="3">
        <v>3</v>
      </c>
      <c r="E16" s="5" t="s">
        <v>49</v>
      </c>
      <c r="F16" s="3">
        <v>3</v>
      </c>
    </row>
    <row r="17" spans="1:6" ht="26.25" customHeight="1" x14ac:dyDescent="0.15">
      <c r="A17" s="70"/>
      <c r="B17" s="70"/>
      <c r="C17" s="5" t="s">
        <v>50</v>
      </c>
      <c r="D17" s="3">
        <v>5</v>
      </c>
      <c r="E17" s="5" t="s">
        <v>51</v>
      </c>
      <c r="F17" s="3">
        <v>3</v>
      </c>
    </row>
    <row r="18" spans="1:6" ht="43.5" customHeight="1" x14ac:dyDescent="0.15">
      <c r="A18" s="71"/>
      <c r="B18" s="71"/>
      <c r="C18" s="5" t="s">
        <v>52</v>
      </c>
      <c r="D18" s="3">
        <v>4</v>
      </c>
      <c r="E18" s="5" t="s">
        <v>53</v>
      </c>
      <c r="F18" s="3">
        <v>3</v>
      </c>
    </row>
    <row r="19" spans="1:6" ht="36" customHeight="1" x14ac:dyDescent="0.15">
      <c r="A19" s="69" t="s">
        <v>24</v>
      </c>
      <c r="B19" s="72" t="s">
        <v>25</v>
      </c>
      <c r="C19" s="6" t="s">
        <v>26</v>
      </c>
      <c r="D19" s="3">
        <v>10</v>
      </c>
      <c r="E19" s="5" t="s">
        <v>27</v>
      </c>
      <c r="F19" s="3">
        <v>10</v>
      </c>
    </row>
    <row r="20" spans="1:6" ht="28.5" customHeight="1" x14ac:dyDescent="0.15">
      <c r="A20" s="70"/>
      <c r="B20" s="72"/>
      <c r="C20" s="6" t="s">
        <v>54</v>
      </c>
      <c r="D20" s="3">
        <v>8</v>
      </c>
      <c r="E20" s="5" t="s">
        <v>55</v>
      </c>
      <c r="F20" s="3">
        <v>8</v>
      </c>
    </row>
    <row r="21" spans="1:6" ht="43.5" customHeight="1" x14ac:dyDescent="0.15">
      <c r="A21" s="70"/>
      <c r="B21" s="3" t="s">
        <v>28</v>
      </c>
      <c r="C21" s="5" t="s">
        <v>29</v>
      </c>
      <c r="D21" s="3">
        <v>18</v>
      </c>
      <c r="E21" s="5" t="s">
        <v>30</v>
      </c>
      <c r="F21" s="3">
        <v>18</v>
      </c>
    </row>
    <row r="22" spans="1:6" ht="70.5" customHeight="1" x14ac:dyDescent="0.15">
      <c r="A22" s="71"/>
      <c r="B22" s="3" t="s">
        <v>31</v>
      </c>
      <c r="C22" s="5" t="s">
        <v>32</v>
      </c>
      <c r="D22" s="3">
        <v>20</v>
      </c>
      <c r="E22" s="6" t="s">
        <v>33</v>
      </c>
      <c r="F22" s="3">
        <v>15</v>
      </c>
    </row>
    <row r="23" spans="1:6" ht="18" customHeight="1" x14ac:dyDescent="0.15">
      <c r="A23" s="72" t="s">
        <v>34</v>
      </c>
      <c r="B23" s="72"/>
      <c r="C23" s="3"/>
      <c r="D23" s="3">
        <v>100</v>
      </c>
      <c r="E23" s="4"/>
      <c r="F23" s="3">
        <f>SUM(F4:F22)</f>
        <v>92</v>
      </c>
    </row>
  </sheetData>
  <mergeCells count="10">
    <mergeCell ref="A19:A22"/>
    <mergeCell ref="B19:B20"/>
    <mergeCell ref="A23:B23"/>
    <mergeCell ref="A2:F2"/>
    <mergeCell ref="A4:A7"/>
    <mergeCell ref="B5:B7"/>
    <mergeCell ref="A8:A18"/>
    <mergeCell ref="B8:B9"/>
    <mergeCell ref="B10:B14"/>
    <mergeCell ref="B15:B18"/>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4" workbookViewId="0">
      <selection activeCell="H26" sqref="H26"/>
    </sheetView>
  </sheetViews>
  <sheetFormatPr defaultRowHeight="13.5" x14ac:dyDescent="0.15"/>
  <cols>
    <col min="2" max="2" width="18.625" customWidth="1"/>
    <col min="3" max="3" width="11.875" customWidth="1"/>
    <col min="4" max="4" width="11.375" customWidth="1"/>
    <col min="6" max="6" width="10.25" bestFit="1" customWidth="1"/>
    <col min="7" max="7" width="11.25" bestFit="1" customWidth="1"/>
    <col min="8" max="8" width="8" customWidth="1"/>
    <col min="9" max="9" width="10.625" bestFit="1" customWidth="1"/>
  </cols>
  <sheetData>
    <row r="1" spans="1:9" x14ac:dyDescent="0.15">
      <c r="A1" t="s">
        <v>148</v>
      </c>
    </row>
    <row r="2" spans="1:9" ht="40.5" customHeight="1" x14ac:dyDescent="0.15">
      <c r="A2" s="75" t="s">
        <v>147</v>
      </c>
      <c r="B2" s="75"/>
      <c r="C2" s="75"/>
      <c r="D2" s="75"/>
      <c r="E2" s="75"/>
      <c r="F2" s="75"/>
      <c r="G2" s="75"/>
      <c r="H2" s="75"/>
    </row>
    <row r="3" spans="1:9" ht="18" customHeight="1" x14ac:dyDescent="0.15">
      <c r="A3" s="78" t="s">
        <v>156</v>
      </c>
      <c r="B3" s="78"/>
      <c r="C3" s="78" t="s">
        <v>158</v>
      </c>
      <c r="D3" s="78"/>
      <c r="E3" s="78"/>
      <c r="F3" s="32" t="s">
        <v>157</v>
      </c>
      <c r="G3" s="82">
        <v>43218</v>
      </c>
      <c r="H3" s="78"/>
      <c r="I3" s="31"/>
    </row>
    <row r="4" spans="1:9" ht="18" customHeight="1" x14ac:dyDescent="0.15">
      <c r="A4" s="79" t="s">
        <v>81</v>
      </c>
      <c r="B4" s="79"/>
      <c r="C4" s="79"/>
      <c r="D4" s="79"/>
      <c r="E4" s="79"/>
      <c r="F4" s="79"/>
      <c r="G4" s="79"/>
      <c r="H4" s="79"/>
      <c r="I4" s="31"/>
    </row>
    <row r="5" spans="1:9" ht="18" customHeight="1" x14ac:dyDescent="0.15">
      <c r="A5" s="78" t="s">
        <v>82</v>
      </c>
      <c r="B5" s="78"/>
      <c r="C5" s="78"/>
      <c r="D5" s="78"/>
      <c r="E5" s="78"/>
      <c r="F5" s="78" t="s">
        <v>83</v>
      </c>
      <c r="G5" s="78"/>
      <c r="H5" s="78"/>
      <c r="I5" s="31"/>
    </row>
    <row r="6" spans="1:9" ht="18" customHeight="1" x14ac:dyDescent="0.15">
      <c r="A6" s="33" t="s">
        <v>88</v>
      </c>
      <c r="B6" s="78" t="s">
        <v>89</v>
      </c>
      <c r="C6" s="78"/>
      <c r="D6" s="34" t="s">
        <v>85</v>
      </c>
      <c r="E6" s="36" t="s">
        <v>86</v>
      </c>
      <c r="F6" s="33" t="s">
        <v>84</v>
      </c>
      <c r="G6" s="36" t="s">
        <v>85</v>
      </c>
      <c r="H6" s="33" t="s">
        <v>86</v>
      </c>
      <c r="I6" s="31"/>
    </row>
    <row r="7" spans="1:9" ht="18" customHeight="1" x14ac:dyDescent="0.15">
      <c r="A7" s="39">
        <v>1</v>
      </c>
      <c r="B7" s="80" t="s">
        <v>142</v>
      </c>
      <c r="C7" s="80"/>
      <c r="D7" s="40">
        <f>SUM(D8:D11)</f>
        <v>1400</v>
      </c>
      <c r="E7" s="40"/>
      <c r="F7" s="40">
        <f>SUM(G7:H7)</f>
        <v>1400</v>
      </c>
      <c r="G7" s="40">
        <v>1400</v>
      </c>
      <c r="H7" s="40"/>
      <c r="I7" s="31"/>
    </row>
    <row r="8" spans="1:9" ht="18" customHeight="1" x14ac:dyDescent="0.15">
      <c r="A8" s="39" t="s">
        <v>149</v>
      </c>
      <c r="B8" s="81" t="s">
        <v>161</v>
      </c>
      <c r="C8" s="81"/>
      <c r="D8" s="40">
        <v>84</v>
      </c>
      <c r="E8" s="40"/>
      <c r="F8" s="40">
        <f t="shared" ref="F8:F16" si="0">SUM(G8:H8)</f>
        <v>84</v>
      </c>
      <c r="G8" s="40">
        <v>84</v>
      </c>
      <c r="H8" s="40"/>
      <c r="I8" s="31"/>
    </row>
    <row r="9" spans="1:9" ht="18" customHeight="1" x14ac:dyDescent="0.15">
      <c r="A9" s="39" t="s">
        <v>150</v>
      </c>
      <c r="B9" s="81" t="s">
        <v>162</v>
      </c>
      <c r="C9" s="81"/>
      <c r="D9" s="40">
        <v>125</v>
      </c>
      <c r="E9" s="40"/>
      <c r="F9" s="40">
        <f t="shared" si="0"/>
        <v>125</v>
      </c>
      <c r="G9" s="40">
        <v>125</v>
      </c>
      <c r="H9" s="40"/>
      <c r="I9" s="31"/>
    </row>
    <row r="10" spans="1:9" ht="18" customHeight="1" x14ac:dyDescent="0.15">
      <c r="A10" s="39" t="s">
        <v>159</v>
      </c>
      <c r="B10" s="76" t="s">
        <v>163</v>
      </c>
      <c r="C10" s="77"/>
      <c r="D10" s="40">
        <v>1111</v>
      </c>
      <c r="E10" s="40"/>
      <c r="F10" s="40">
        <f t="shared" si="0"/>
        <v>1111</v>
      </c>
      <c r="G10" s="40">
        <v>1111</v>
      </c>
      <c r="H10" s="40"/>
      <c r="I10" s="31"/>
    </row>
    <row r="11" spans="1:9" ht="18" customHeight="1" x14ac:dyDescent="0.15">
      <c r="A11" s="39" t="s">
        <v>160</v>
      </c>
      <c r="B11" s="76" t="s">
        <v>164</v>
      </c>
      <c r="C11" s="77"/>
      <c r="D11" s="40">
        <v>80</v>
      </c>
      <c r="E11" s="40"/>
      <c r="F11" s="40">
        <f t="shared" si="0"/>
        <v>80</v>
      </c>
      <c r="G11" s="40">
        <v>80</v>
      </c>
      <c r="H11" s="40"/>
      <c r="I11" s="31"/>
    </row>
    <row r="12" spans="1:9" ht="18" customHeight="1" x14ac:dyDescent="0.15">
      <c r="A12" s="39">
        <v>2</v>
      </c>
      <c r="B12" s="80" t="s">
        <v>132</v>
      </c>
      <c r="C12" s="80"/>
      <c r="D12" s="40">
        <f>SUM(D13:D15)</f>
        <v>250</v>
      </c>
      <c r="E12" s="40"/>
      <c r="F12" s="40">
        <f t="shared" si="0"/>
        <v>250</v>
      </c>
      <c r="G12" s="40">
        <f>SUM(G13:G15)</f>
        <v>250</v>
      </c>
      <c r="H12" s="40"/>
      <c r="I12" s="31"/>
    </row>
    <row r="13" spans="1:9" ht="18" customHeight="1" x14ac:dyDescent="0.15">
      <c r="A13" s="39" t="s">
        <v>151</v>
      </c>
      <c r="B13" s="76" t="s">
        <v>165</v>
      </c>
      <c r="C13" s="77"/>
      <c r="D13" s="40">
        <v>80</v>
      </c>
      <c r="E13" s="40"/>
      <c r="F13" s="40">
        <f t="shared" si="0"/>
        <v>80</v>
      </c>
      <c r="G13" s="40">
        <v>80</v>
      </c>
      <c r="H13" s="40"/>
      <c r="I13" s="31"/>
    </row>
    <row r="14" spans="1:9" ht="24.75" customHeight="1" x14ac:dyDescent="0.15">
      <c r="A14" s="39" t="s">
        <v>152</v>
      </c>
      <c r="B14" s="76" t="s">
        <v>166</v>
      </c>
      <c r="C14" s="77"/>
      <c r="D14" s="40">
        <v>50</v>
      </c>
      <c r="E14" s="40"/>
      <c r="F14" s="40">
        <f t="shared" si="0"/>
        <v>50</v>
      </c>
      <c r="G14" s="40">
        <v>50</v>
      </c>
      <c r="H14" s="40"/>
      <c r="I14" s="31"/>
    </row>
    <row r="15" spans="1:9" ht="28.5" customHeight="1" x14ac:dyDescent="0.15">
      <c r="A15" s="39" t="s">
        <v>153</v>
      </c>
      <c r="B15" s="76" t="s">
        <v>167</v>
      </c>
      <c r="C15" s="77"/>
      <c r="D15" s="40">
        <v>120</v>
      </c>
      <c r="E15" s="40"/>
      <c r="F15" s="40">
        <f t="shared" si="0"/>
        <v>120</v>
      </c>
      <c r="G15" s="40">
        <v>120</v>
      </c>
      <c r="H15" s="40"/>
      <c r="I15" s="31"/>
    </row>
    <row r="16" spans="1:9" ht="18" customHeight="1" x14ac:dyDescent="0.15">
      <c r="A16" s="33">
        <v>3</v>
      </c>
      <c r="B16" s="80" t="s">
        <v>144</v>
      </c>
      <c r="C16" s="80"/>
      <c r="D16" s="40">
        <v>250</v>
      </c>
      <c r="E16" s="40"/>
      <c r="F16" s="40">
        <f t="shared" si="0"/>
        <v>250</v>
      </c>
      <c r="G16" s="40">
        <v>250</v>
      </c>
      <c r="H16" s="40"/>
      <c r="I16" s="31"/>
    </row>
    <row r="17" spans="1:9" ht="18" customHeight="1" x14ac:dyDescent="0.15">
      <c r="A17" s="78" t="s">
        <v>84</v>
      </c>
      <c r="B17" s="78"/>
      <c r="C17" s="78"/>
      <c r="D17" s="40">
        <f>D7+D12+D16</f>
        <v>1900</v>
      </c>
      <c r="E17" s="40"/>
      <c r="F17" s="40">
        <f t="shared" ref="F17:G17" si="1">F7+F12+F16</f>
        <v>1900</v>
      </c>
      <c r="G17" s="40">
        <f t="shared" si="1"/>
        <v>1900</v>
      </c>
      <c r="H17" s="40"/>
      <c r="I17" s="31"/>
    </row>
    <row r="18" spans="1:9" ht="18" customHeight="1" x14ac:dyDescent="0.15">
      <c r="A18" s="79" t="s">
        <v>87</v>
      </c>
      <c r="B18" s="79"/>
      <c r="C18" s="79"/>
      <c r="D18" s="79"/>
      <c r="E18" s="79"/>
      <c r="F18" s="79"/>
      <c r="G18" s="79"/>
      <c r="H18" s="79"/>
      <c r="I18" s="31"/>
    </row>
    <row r="19" spans="1:9" ht="18" customHeight="1" x14ac:dyDescent="0.15">
      <c r="A19" s="35" t="s">
        <v>88</v>
      </c>
      <c r="B19" s="33" t="s">
        <v>89</v>
      </c>
      <c r="C19" s="36" t="s">
        <v>90</v>
      </c>
      <c r="D19" s="33" t="s">
        <v>91</v>
      </c>
      <c r="E19" s="46" t="s">
        <v>173</v>
      </c>
      <c r="F19" s="33" t="s">
        <v>92</v>
      </c>
      <c r="G19" s="36" t="s">
        <v>145</v>
      </c>
      <c r="H19" s="33" t="s">
        <v>146</v>
      </c>
      <c r="I19" s="31"/>
    </row>
    <row r="20" spans="1:9" ht="18" customHeight="1" x14ac:dyDescent="0.15">
      <c r="A20" s="33">
        <v>1</v>
      </c>
      <c r="B20" s="46" t="s">
        <v>142</v>
      </c>
      <c r="C20" s="41">
        <f>SUM(C21:C24)</f>
        <v>1400</v>
      </c>
      <c r="D20" s="44">
        <f>SUM(D21:D24)</f>
        <v>1379.34</v>
      </c>
      <c r="E20" s="42"/>
      <c r="F20" s="40">
        <f>C20-D20</f>
        <v>20.660000000000082</v>
      </c>
      <c r="G20" s="45">
        <f>D20/C20</f>
        <v>0.98524285714285709</v>
      </c>
      <c r="H20" s="33"/>
      <c r="I20" s="47">
        <f>F20/C20</f>
        <v>1.4757142857142915E-2</v>
      </c>
    </row>
    <row r="21" spans="1:9" ht="18" customHeight="1" x14ac:dyDescent="0.15">
      <c r="A21" s="39" t="s">
        <v>149</v>
      </c>
      <c r="B21" s="37" t="s">
        <v>161</v>
      </c>
      <c r="C21" s="41">
        <v>84</v>
      </c>
      <c r="D21" s="40">
        <v>84</v>
      </c>
      <c r="E21" s="40"/>
      <c r="F21" s="40"/>
      <c r="G21" s="45">
        <f t="shared" ref="G21:G30" si="2">D21/C21</f>
        <v>1</v>
      </c>
      <c r="H21" s="33"/>
      <c r="I21" s="48">
        <f>C20*0.02%</f>
        <v>0.28000000000000003</v>
      </c>
    </row>
    <row r="22" spans="1:9" ht="18" customHeight="1" x14ac:dyDescent="0.15">
      <c r="A22" s="39" t="s">
        <v>154</v>
      </c>
      <c r="B22" s="37" t="s">
        <v>168</v>
      </c>
      <c r="C22" s="41">
        <v>125</v>
      </c>
      <c r="D22" s="40">
        <v>118.3</v>
      </c>
      <c r="E22" s="40"/>
      <c r="F22" s="40">
        <f t="shared" ref="F22:F23" si="3">C22-D22</f>
        <v>6.7000000000000028</v>
      </c>
      <c r="G22" s="45">
        <f t="shared" si="2"/>
        <v>0.94640000000000002</v>
      </c>
      <c r="H22" s="33"/>
      <c r="I22" s="31"/>
    </row>
    <row r="23" spans="1:9" ht="18" customHeight="1" x14ac:dyDescent="0.15">
      <c r="A23" s="39" t="s">
        <v>159</v>
      </c>
      <c r="B23" s="37" t="s">
        <v>169</v>
      </c>
      <c r="C23" s="41">
        <v>1111</v>
      </c>
      <c r="D23" s="40">
        <v>1097.04</v>
      </c>
      <c r="E23" s="40"/>
      <c r="F23" s="40">
        <f t="shared" si="3"/>
        <v>13.960000000000036</v>
      </c>
      <c r="G23" s="45">
        <f t="shared" si="2"/>
        <v>0.98743474347434745</v>
      </c>
      <c r="H23" s="33"/>
      <c r="I23" s="31"/>
    </row>
    <row r="24" spans="1:9" ht="18" customHeight="1" x14ac:dyDescent="0.15">
      <c r="A24" s="39" t="s">
        <v>160</v>
      </c>
      <c r="B24" s="37" t="s">
        <v>164</v>
      </c>
      <c r="C24" s="41">
        <v>80</v>
      </c>
      <c r="D24" s="40">
        <v>80</v>
      </c>
      <c r="E24" s="40"/>
      <c r="F24" s="40"/>
      <c r="G24" s="45">
        <f t="shared" si="2"/>
        <v>1</v>
      </c>
      <c r="H24" s="33"/>
      <c r="I24" s="31"/>
    </row>
    <row r="25" spans="1:9" ht="26.25" customHeight="1" x14ac:dyDescent="0.15">
      <c r="A25" s="39">
        <v>2</v>
      </c>
      <c r="B25" s="37" t="s">
        <v>143</v>
      </c>
      <c r="C25" s="41">
        <f>SUM(C26:C28)</f>
        <v>250</v>
      </c>
      <c r="D25" s="41">
        <f t="shared" ref="D25:F25" si="4">SUM(D26:D28)</f>
        <v>240.82</v>
      </c>
      <c r="E25" s="41"/>
      <c r="F25" s="41">
        <f t="shared" si="4"/>
        <v>9.1799999999999926</v>
      </c>
      <c r="G25" s="45">
        <f t="shared" si="2"/>
        <v>0.96328000000000003</v>
      </c>
      <c r="H25" s="33"/>
      <c r="I25" s="47">
        <f>F25/C25</f>
        <v>3.6719999999999968E-2</v>
      </c>
    </row>
    <row r="26" spans="1:9" ht="26.25" customHeight="1" x14ac:dyDescent="0.15">
      <c r="A26" s="39" t="s">
        <v>151</v>
      </c>
      <c r="B26" s="37" t="s">
        <v>170</v>
      </c>
      <c r="C26" s="41">
        <v>80</v>
      </c>
      <c r="D26" s="40">
        <v>79.98</v>
      </c>
      <c r="E26" s="40"/>
      <c r="F26" s="40">
        <f>C26-D26</f>
        <v>1.9999999999996021E-2</v>
      </c>
      <c r="G26" s="45">
        <f t="shared" si="2"/>
        <v>0.99975000000000003</v>
      </c>
      <c r="H26" s="33"/>
      <c r="I26" s="31"/>
    </row>
    <row r="27" spans="1:9" ht="28.5" customHeight="1" x14ac:dyDescent="0.15">
      <c r="A27" s="39" t="s">
        <v>152</v>
      </c>
      <c r="B27" s="37" t="s">
        <v>171</v>
      </c>
      <c r="C27" s="41">
        <v>50</v>
      </c>
      <c r="D27" s="40">
        <v>40.840000000000003</v>
      </c>
      <c r="E27" s="40"/>
      <c r="F27" s="40">
        <f t="shared" ref="F27:F29" si="5">C27-D27</f>
        <v>9.1599999999999966</v>
      </c>
      <c r="G27" s="45">
        <f t="shared" si="2"/>
        <v>0.81680000000000008</v>
      </c>
      <c r="H27" s="33"/>
      <c r="I27" s="31"/>
    </row>
    <row r="28" spans="1:9" ht="37.5" customHeight="1" x14ac:dyDescent="0.15">
      <c r="A28" s="39" t="s">
        <v>155</v>
      </c>
      <c r="B28" s="37" t="s">
        <v>172</v>
      </c>
      <c r="C28" s="41">
        <v>120</v>
      </c>
      <c r="D28" s="40">
        <v>120</v>
      </c>
      <c r="E28" s="40"/>
      <c r="F28" s="40"/>
      <c r="G28" s="45">
        <f t="shared" si="2"/>
        <v>1</v>
      </c>
      <c r="H28" s="33"/>
      <c r="I28" s="31"/>
    </row>
    <row r="29" spans="1:9" ht="25.5" customHeight="1" x14ac:dyDescent="0.15">
      <c r="A29" s="39">
        <v>3</v>
      </c>
      <c r="B29" s="37" t="s">
        <v>144</v>
      </c>
      <c r="C29" s="43">
        <v>250</v>
      </c>
      <c r="D29" s="40">
        <v>233.1</v>
      </c>
      <c r="E29" s="42"/>
      <c r="F29" s="40">
        <f t="shared" si="5"/>
        <v>16.900000000000006</v>
      </c>
      <c r="G29" s="45">
        <f t="shared" si="2"/>
        <v>0.93240000000000001</v>
      </c>
      <c r="H29" s="33"/>
      <c r="I29" s="47">
        <f>F29/C29</f>
        <v>6.7600000000000021E-2</v>
      </c>
    </row>
    <row r="30" spans="1:9" ht="18" customHeight="1" x14ac:dyDescent="0.15">
      <c r="A30" s="78" t="s">
        <v>84</v>
      </c>
      <c r="B30" s="78"/>
      <c r="C30" s="41">
        <f>C20+C25+C29</f>
        <v>1900</v>
      </c>
      <c r="D30" s="41">
        <f t="shared" ref="D30:F30" si="6">D20+D25+D29</f>
        <v>1853.2599999999998</v>
      </c>
      <c r="E30" s="41"/>
      <c r="F30" s="41">
        <f t="shared" si="6"/>
        <v>46.74000000000008</v>
      </c>
      <c r="G30" s="45">
        <f t="shared" si="2"/>
        <v>0.97539999999999982</v>
      </c>
      <c r="H30" s="33"/>
      <c r="I30" s="47">
        <f>F30/C30</f>
        <v>2.4600000000000042E-2</v>
      </c>
    </row>
    <row r="31" spans="1:9" x14ac:dyDescent="0.15">
      <c r="A31" s="38"/>
      <c r="B31" s="38"/>
      <c r="C31" s="38"/>
      <c r="D31" s="38"/>
      <c r="E31" s="38"/>
      <c r="F31" s="38"/>
      <c r="G31" s="38"/>
      <c r="H31" s="38"/>
    </row>
  </sheetData>
  <mergeCells count="21">
    <mergeCell ref="C3:E3"/>
    <mergeCell ref="G3:H3"/>
    <mergeCell ref="A4:H4"/>
    <mergeCell ref="A5:E5"/>
    <mergeCell ref="F5:H5"/>
    <mergeCell ref="A2:H2"/>
    <mergeCell ref="B10:C10"/>
    <mergeCell ref="B11:C11"/>
    <mergeCell ref="A30:B30"/>
    <mergeCell ref="A18:H18"/>
    <mergeCell ref="B16:C16"/>
    <mergeCell ref="A17:C17"/>
    <mergeCell ref="B14:C14"/>
    <mergeCell ref="B15:C15"/>
    <mergeCell ref="B12:C12"/>
    <mergeCell ref="B13:C13"/>
    <mergeCell ref="B8:C8"/>
    <mergeCell ref="B9:C9"/>
    <mergeCell ref="B7:C7"/>
    <mergeCell ref="B6:C6"/>
    <mergeCell ref="A3:B3"/>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activeCell="M11" sqref="M11"/>
    </sheetView>
  </sheetViews>
  <sheetFormatPr defaultRowHeight="13.5" x14ac:dyDescent="0.15"/>
  <cols>
    <col min="1" max="1" width="4.875" style="19" customWidth="1"/>
    <col min="2" max="2" width="13.875" style="17" customWidth="1"/>
    <col min="3" max="3" width="19.5" style="17" customWidth="1"/>
    <col min="4" max="4" width="61.375" style="18" customWidth="1"/>
    <col min="5" max="5" width="10.125" style="17" customWidth="1"/>
    <col min="6" max="6" width="10" style="17" customWidth="1"/>
    <col min="7" max="7" width="9.875" style="17" customWidth="1"/>
    <col min="8" max="8" width="9.75" style="17" customWidth="1"/>
    <col min="9" max="9" width="18.5" style="17" customWidth="1"/>
    <col min="10" max="16384" width="9" style="17"/>
  </cols>
  <sheetData>
    <row r="1" spans="1:10" x14ac:dyDescent="0.15">
      <c r="A1" s="16" t="s">
        <v>93</v>
      </c>
    </row>
    <row r="2" spans="1:10" ht="36" customHeight="1" x14ac:dyDescent="0.15">
      <c r="A2" s="86" t="s">
        <v>94</v>
      </c>
      <c r="B2" s="86"/>
      <c r="C2" s="86"/>
      <c r="D2" s="86"/>
      <c r="E2" s="86"/>
      <c r="F2" s="86"/>
      <c r="G2" s="86"/>
      <c r="H2" s="86"/>
      <c r="I2" s="86"/>
    </row>
    <row r="3" spans="1:10" ht="17.25" customHeight="1" x14ac:dyDescent="0.15">
      <c r="I3" s="20" t="s">
        <v>95</v>
      </c>
    </row>
    <row r="4" spans="1:10" ht="19.5" customHeight="1" x14ac:dyDescent="0.15">
      <c r="A4" s="21" t="s">
        <v>96</v>
      </c>
      <c r="B4" s="21" t="s">
        <v>97</v>
      </c>
      <c r="C4" s="21" t="s">
        <v>176</v>
      </c>
      <c r="D4" s="22" t="s">
        <v>98</v>
      </c>
      <c r="E4" s="21" t="s">
        <v>99</v>
      </c>
      <c r="F4" s="21" t="s">
        <v>100</v>
      </c>
      <c r="G4" s="21" t="s">
        <v>101</v>
      </c>
      <c r="H4" s="21" t="s">
        <v>102</v>
      </c>
      <c r="I4" s="23" t="s">
        <v>103</v>
      </c>
    </row>
    <row r="5" spans="1:10" ht="19.5" customHeight="1" x14ac:dyDescent="0.15">
      <c r="A5" s="24">
        <v>1</v>
      </c>
      <c r="B5" s="87" t="s">
        <v>104</v>
      </c>
      <c r="C5" s="87" t="s">
        <v>105</v>
      </c>
      <c r="D5" s="25" t="s">
        <v>106</v>
      </c>
      <c r="E5" s="26">
        <v>5</v>
      </c>
      <c r="F5" s="26">
        <v>5</v>
      </c>
      <c r="G5" s="26">
        <v>4.6900000000000004</v>
      </c>
      <c r="H5" s="26">
        <f>F5-G5</f>
        <v>0.30999999999999961</v>
      </c>
      <c r="I5" s="27" t="s">
        <v>178</v>
      </c>
    </row>
    <row r="6" spans="1:10" ht="25.5" customHeight="1" x14ac:dyDescent="0.15">
      <c r="A6" s="24">
        <v>2</v>
      </c>
      <c r="B6" s="88"/>
      <c r="C6" s="89"/>
      <c r="D6" s="25" t="s">
        <v>107</v>
      </c>
      <c r="E6" s="26">
        <v>4</v>
      </c>
      <c r="F6" s="26">
        <v>4</v>
      </c>
      <c r="G6" s="26">
        <v>3.83</v>
      </c>
      <c r="H6" s="26">
        <f t="shared" ref="H6:H25" si="0">F6-G6</f>
        <v>0.16999999999999993</v>
      </c>
      <c r="I6" s="27" t="s">
        <v>178</v>
      </c>
    </row>
    <row r="7" spans="1:10" ht="28.5" customHeight="1" x14ac:dyDescent="0.15">
      <c r="A7" s="24">
        <v>3</v>
      </c>
      <c r="B7" s="88"/>
      <c r="C7" s="28" t="s">
        <v>108</v>
      </c>
      <c r="D7" s="25" t="s">
        <v>109</v>
      </c>
      <c r="E7" s="26">
        <v>4</v>
      </c>
      <c r="F7" s="26">
        <v>4</v>
      </c>
      <c r="G7" s="26">
        <v>3.2</v>
      </c>
      <c r="H7" s="26">
        <f t="shared" si="0"/>
        <v>0.79999999999999982</v>
      </c>
      <c r="I7" s="27" t="s">
        <v>178</v>
      </c>
    </row>
    <row r="8" spans="1:10" ht="19.5" customHeight="1" x14ac:dyDescent="0.15">
      <c r="A8" s="24">
        <v>4</v>
      </c>
      <c r="B8" s="88"/>
      <c r="C8" s="28" t="s">
        <v>110</v>
      </c>
      <c r="D8" s="25" t="s">
        <v>111</v>
      </c>
      <c r="E8" s="26">
        <v>4</v>
      </c>
      <c r="F8" s="26">
        <v>4</v>
      </c>
      <c r="G8" s="26">
        <v>3.8</v>
      </c>
      <c r="H8" s="26">
        <f t="shared" si="0"/>
        <v>0.20000000000000018</v>
      </c>
      <c r="I8" s="27" t="s">
        <v>178</v>
      </c>
    </row>
    <row r="9" spans="1:10" ht="19.5" customHeight="1" x14ac:dyDescent="0.15">
      <c r="A9" s="24">
        <v>5</v>
      </c>
      <c r="B9" s="88"/>
      <c r="C9" s="28" t="s">
        <v>112</v>
      </c>
      <c r="D9" s="25" t="s">
        <v>113</v>
      </c>
      <c r="E9" s="26">
        <v>4</v>
      </c>
      <c r="F9" s="26">
        <v>4</v>
      </c>
      <c r="G9" s="26">
        <v>2.2599999999999998</v>
      </c>
      <c r="H9" s="26">
        <f t="shared" si="0"/>
        <v>1.7400000000000002</v>
      </c>
      <c r="I9" s="27" t="s">
        <v>178</v>
      </c>
    </row>
    <row r="10" spans="1:10" ht="20.25" customHeight="1" x14ac:dyDescent="0.15">
      <c r="A10" s="24">
        <v>6</v>
      </c>
      <c r="B10" s="88"/>
      <c r="C10" s="28" t="s">
        <v>114</v>
      </c>
      <c r="D10" s="25" t="s">
        <v>115</v>
      </c>
      <c r="E10" s="26">
        <v>4</v>
      </c>
      <c r="F10" s="26">
        <v>4</v>
      </c>
      <c r="G10" s="26">
        <v>2.84</v>
      </c>
      <c r="H10" s="26">
        <f t="shared" si="0"/>
        <v>1.1600000000000001</v>
      </c>
      <c r="I10" s="27" t="s">
        <v>178</v>
      </c>
    </row>
    <row r="11" spans="1:10" ht="19.5" customHeight="1" x14ac:dyDescent="0.15">
      <c r="A11" s="24">
        <v>7</v>
      </c>
      <c r="B11" s="88"/>
      <c r="C11" s="28" t="s">
        <v>116</v>
      </c>
      <c r="D11" s="25" t="s">
        <v>117</v>
      </c>
      <c r="E11" s="26">
        <v>5</v>
      </c>
      <c r="F11" s="26">
        <v>5</v>
      </c>
      <c r="G11" s="26">
        <v>2.68</v>
      </c>
      <c r="H11" s="26">
        <f t="shared" si="0"/>
        <v>2.3199999999999998</v>
      </c>
      <c r="I11" s="27" t="s">
        <v>178</v>
      </c>
      <c r="J11" s="56"/>
    </row>
    <row r="12" spans="1:10" ht="19.5" customHeight="1" x14ac:dyDescent="0.15">
      <c r="A12" s="24">
        <v>8</v>
      </c>
      <c r="B12" s="88"/>
      <c r="C12" s="28" t="s">
        <v>118</v>
      </c>
      <c r="D12" s="25" t="s">
        <v>119</v>
      </c>
      <c r="E12" s="26">
        <v>8</v>
      </c>
      <c r="F12" s="26">
        <v>8</v>
      </c>
      <c r="G12" s="26"/>
      <c r="H12" s="26">
        <f t="shared" si="0"/>
        <v>8</v>
      </c>
      <c r="I12" s="27" t="s">
        <v>179</v>
      </c>
    </row>
    <row r="13" spans="1:10" ht="21" customHeight="1" x14ac:dyDescent="0.15">
      <c r="A13" s="24">
        <v>9</v>
      </c>
      <c r="B13" s="88"/>
      <c r="C13" s="28" t="s">
        <v>120</v>
      </c>
      <c r="D13" s="25" t="s">
        <v>121</v>
      </c>
      <c r="E13" s="26">
        <v>4</v>
      </c>
      <c r="F13" s="26">
        <v>4</v>
      </c>
      <c r="G13" s="26">
        <v>3.1</v>
      </c>
      <c r="H13" s="26">
        <v>0.9</v>
      </c>
      <c r="I13" s="27" t="s">
        <v>177</v>
      </c>
    </row>
    <row r="14" spans="1:10" ht="19.5" customHeight="1" x14ac:dyDescent="0.15">
      <c r="A14" s="24">
        <v>10</v>
      </c>
      <c r="B14" s="88"/>
      <c r="C14" s="87" t="s">
        <v>56</v>
      </c>
      <c r="D14" s="25" t="s">
        <v>122</v>
      </c>
      <c r="E14" s="26">
        <v>8</v>
      </c>
      <c r="F14" s="26">
        <v>8</v>
      </c>
      <c r="G14" s="26">
        <v>7.5</v>
      </c>
      <c r="H14" s="26">
        <v>0.5</v>
      </c>
      <c r="I14" s="27" t="s">
        <v>177</v>
      </c>
    </row>
    <row r="15" spans="1:10" ht="19.5" customHeight="1" x14ac:dyDescent="0.15">
      <c r="A15" s="24">
        <v>11</v>
      </c>
      <c r="B15" s="88"/>
      <c r="C15" s="88"/>
      <c r="D15" s="25" t="s">
        <v>123</v>
      </c>
      <c r="E15" s="26">
        <v>4</v>
      </c>
      <c r="F15" s="26">
        <v>4</v>
      </c>
      <c r="G15" s="26">
        <v>2</v>
      </c>
      <c r="H15" s="26">
        <v>2</v>
      </c>
      <c r="I15" s="27" t="s">
        <v>177</v>
      </c>
    </row>
    <row r="16" spans="1:10" ht="19.5" customHeight="1" x14ac:dyDescent="0.15">
      <c r="A16" s="24">
        <v>12</v>
      </c>
      <c r="B16" s="88"/>
      <c r="C16" s="88"/>
      <c r="D16" s="25" t="s">
        <v>124</v>
      </c>
      <c r="E16" s="26">
        <v>4</v>
      </c>
      <c r="F16" s="26">
        <v>4</v>
      </c>
      <c r="G16" s="26">
        <v>3.7</v>
      </c>
      <c r="H16" s="26">
        <v>0.3</v>
      </c>
      <c r="I16" s="27" t="s">
        <v>177</v>
      </c>
    </row>
    <row r="17" spans="1:9" ht="19.5" customHeight="1" x14ac:dyDescent="0.15">
      <c r="A17" s="24">
        <v>13</v>
      </c>
      <c r="B17" s="89"/>
      <c r="C17" s="89"/>
      <c r="D17" s="25" t="s">
        <v>125</v>
      </c>
      <c r="E17" s="26">
        <v>5</v>
      </c>
      <c r="F17" s="26">
        <v>5</v>
      </c>
      <c r="G17" s="26">
        <v>2.74</v>
      </c>
      <c r="H17" s="26">
        <v>2.2599999999999998</v>
      </c>
      <c r="I17" s="27" t="s">
        <v>177</v>
      </c>
    </row>
    <row r="18" spans="1:9" ht="19.5" customHeight="1" x14ac:dyDescent="0.15">
      <c r="A18" s="24">
        <v>14</v>
      </c>
      <c r="B18" s="90" t="s">
        <v>126</v>
      </c>
      <c r="C18" s="28" t="s">
        <v>105</v>
      </c>
      <c r="D18" s="25" t="s">
        <v>127</v>
      </c>
      <c r="E18" s="26">
        <v>5</v>
      </c>
      <c r="F18" s="26">
        <v>5</v>
      </c>
      <c r="G18" s="26">
        <v>4.55</v>
      </c>
      <c r="H18" s="26">
        <f t="shared" si="0"/>
        <v>0.45000000000000018</v>
      </c>
      <c r="I18" s="27" t="s">
        <v>180</v>
      </c>
    </row>
    <row r="19" spans="1:9" ht="19.5" customHeight="1" x14ac:dyDescent="0.15">
      <c r="A19" s="24">
        <v>15</v>
      </c>
      <c r="B19" s="90"/>
      <c r="C19" s="28" t="s">
        <v>129</v>
      </c>
      <c r="D19" s="25" t="s">
        <v>127</v>
      </c>
      <c r="E19" s="26">
        <v>4</v>
      </c>
      <c r="F19" s="26">
        <v>4</v>
      </c>
      <c r="G19" s="26">
        <v>2.98</v>
      </c>
      <c r="H19" s="26">
        <f t="shared" si="0"/>
        <v>1.02</v>
      </c>
      <c r="I19" s="27" t="s">
        <v>128</v>
      </c>
    </row>
    <row r="20" spans="1:9" ht="19.5" customHeight="1" x14ac:dyDescent="0.15">
      <c r="A20" s="24">
        <v>16</v>
      </c>
      <c r="B20" s="90"/>
      <c r="C20" s="28" t="s">
        <v>130</v>
      </c>
      <c r="D20" s="25" t="s">
        <v>127</v>
      </c>
      <c r="E20" s="26">
        <v>15</v>
      </c>
      <c r="F20" s="26">
        <v>15</v>
      </c>
      <c r="G20" s="26">
        <v>3.57</v>
      </c>
      <c r="H20" s="26">
        <f t="shared" si="0"/>
        <v>11.43</v>
      </c>
      <c r="I20" s="27" t="s">
        <v>128</v>
      </c>
    </row>
    <row r="21" spans="1:9" ht="19.5" customHeight="1" x14ac:dyDescent="0.15">
      <c r="A21" s="24">
        <v>17</v>
      </c>
      <c r="B21" s="90"/>
      <c r="C21" s="28" t="s">
        <v>131</v>
      </c>
      <c r="D21" s="25" t="s">
        <v>127</v>
      </c>
      <c r="E21" s="26">
        <v>8</v>
      </c>
      <c r="F21" s="26">
        <v>8</v>
      </c>
      <c r="G21" s="26">
        <v>4</v>
      </c>
      <c r="H21" s="26">
        <f t="shared" si="0"/>
        <v>4</v>
      </c>
      <c r="I21" s="27" t="s">
        <v>128</v>
      </c>
    </row>
    <row r="22" spans="1:9" ht="24.75" customHeight="1" x14ac:dyDescent="0.15">
      <c r="A22" s="24">
        <v>18</v>
      </c>
      <c r="B22" s="90" t="s">
        <v>132</v>
      </c>
      <c r="C22" s="28" t="s">
        <v>133</v>
      </c>
      <c r="D22" s="25" t="s">
        <v>134</v>
      </c>
      <c r="E22" s="26">
        <v>5</v>
      </c>
      <c r="F22" s="26">
        <v>5</v>
      </c>
      <c r="G22" s="26">
        <v>4.9800000000000004</v>
      </c>
      <c r="H22" s="26">
        <f t="shared" si="0"/>
        <v>1.9999999999999574E-2</v>
      </c>
      <c r="I22" s="27" t="s">
        <v>177</v>
      </c>
    </row>
    <row r="23" spans="1:9" ht="19.5" customHeight="1" x14ac:dyDescent="0.15">
      <c r="A23" s="24">
        <v>19</v>
      </c>
      <c r="B23" s="90"/>
      <c r="C23" s="28" t="s">
        <v>135</v>
      </c>
      <c r="D23" s="25" t="s">
        <v>136</v>
      </c>
      <c r="E23" s="26">
        <v>5</v>
      </c>
      <c r="F23" s="26">
        <v>5</v>
      </c>
      <c r="G23" s="26">
        <v>2.34</v>
      </c>
      <c r="H23" s="26">
        <f t="shared" si="0"/>
        <v>2.66</v>
      </c>
      <c r="I23" s="27" t="s">
        <v>177</v>
      </c>
    </row>
    <row r="24" spans="1:9" ht="19.5" customHeight="1" x14ac:dyDescent="0.15">
      <c r="A24" s="24">
        <v>20</v>
      </c>
      <c r="B24" s="90"/>
      <c r="C24" s="28" t="s">
        <v>137</v>
      </c>
      <c r="D24" s="25" t="s">
        <v>138</v>
      </c>
      <c r="E24" s="26">
        <v>5</v>
      </c>
      <c r="F24" s="26">
        <v>5</v>
      </c>
      <c r="G24" s="26"/>
      <c r="H24" s="26">
        <f t="shared" si="0"/>
        <v>5</v>
      </c>
      <c r="I24" s="27" t="s">
        <v>139</v>
      </c>
    </row>
    <row r="25" spans="1:9" ht="19.5" customHeight="1" x14ac:dyDescent="0.15">
      <c r="A25" s="24">
        <v>21</v>
      </c>
      <c r="B25" s="90"/>
      <c r="C25" s="28" t="s">
        <v>137</v>
      </c>
      <c r="D25" s="25" t="s">
        <v>140</v>
      </c>
      <c r="E25" s="26">
        <v>5</v>
      </c>
      <c r="F25" s="26">
        <v>5</v>
      </c>
      <c r="G25" s="26">
        <v>3.5</v>
      </c>
      <c r="H25" s="26">
        <f t="shared" si="0"/>
        <v>1.5</v>
      </c>
      <c r="I25" s="27" t="s">
        <v>177</v>
      </c>
    </row>
    <row r="26" spans="1:9" ht="19.5" customHeight="1" x14ac:dyDescent="0.15">
      <c r="A26" s="83" t="s">
        <v>141</v>
      </c>
      <c r="B26" s="84"/>
      <c r="C26" s="84"/>
      <c r="D26" s="85"/>
      <c r="E26" s="29">
        <f>SUM(E5:E25)</f>
        <v>115</v>
      </c>
      <c r="F26" s="29">
        <f>SUM(F5:F25)</f>
        <v>115</v>
      </c>
      <c r="G26" s="29">
        <f>SUM(G5:G25)</f>
        <v>68.260000000000005</v>
      </c>
      <c r="H26" s="29">
        <f>SUM(H5:H25)</f>
        <v>46.739999999999995</v>
      </c>
      <c r="I26" s="30"/>
    </row>
    <row r="27" spans="1:9" x14ac:dyDescent="0.15">
      <c r="H27" s="91"/>
    </row>
  </sheetData>
  <mergeCells count="7">
    <mergeCell ref="A26:D26"/>
    <mergeCell ref="A2:I2"/>
    <mergeCell ref="B5:B17"/>
    <mergeCell ref="C5:C6"/>
    <mergeCell ref="C14:C17"/>
    <mergeCell ref="B18:B21"/>
    <mergeCell ref="B22:B25"/>
  </mergeCells>
  <phoneticPr fontId="4" type="noConversion"/>
  <pageMargins left="0.7" right="0.7" top="0.75" bottom="0.75" header="0.3" footer="0.3"/>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附件1 人力资源专项指标评分表（汇总）</vt:lpstr>
      <vt:lpstr>附件1-1 引智经费绩效指标评分表</vt:lpstr>
      <vt:lpstr>附件1-2 博士后经费绩效评价指标评分表</vt:lpstr>
      <vt:lpstr>附件1-3 专技人员培训经费绩效评价指标评分表</vt:lpstr>
      <vt:lpstr>附件2 2017年度人力资源专项基础数据表</vt:lpstr>
      <vt:lpstr>附件3 2017年度人力资源专项资金结余情况表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刘思祺</dc:creator>
  <cp:lastModifiedBy>刘思祺</cp:lastModifiedBy>
  <cp:lastPrinted>2018-04-25T01:18:45Z</cp:lastPrinted>
  <dcterms:created xsi:type="dcterms:W3CDTF">2018-04-24T08:41:22Z</dcterms:created>
  <dcterms:modified xsi:type="dcterms:W3CDTF">2018-04-26T09:03:49Z</dcterms:modified>
</cp:coreProperties>
</file>