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335" windowHeight="9945" tabRatio="849" firstSheet="3" activeTab="5"/>
  </bookViews>
  <sheets>
    <sheet name="附件1部门整体础数据表" sheetId="1" r:id="rId1"/>
    <sheet name="部门整体支出" sheetId="19" r:id="rId2"/>
    <sheet name="业务工作经费" sheetId="22" r:id="rId3"/>
    <sheet name="运行维护经费" sheetId="21" r:id="rId4"/>
    <sheet name="就业资金5" sheetId="5" state="hidden" r:id="rId5"/>
    <sheet name="就业资金-省级5" sheetId="18" r:id="rId6"/>
    <sheet name="省级专项6" sheetId="6" state="hidden" r:id="rId7"/>
    <sheet name="省级专项-双一流" sheetId="25" r:id="rId8"/>
    <sheet name="其他事业指标" sheetId="24" r:id="rId9"/>
    <sheet name="8-城镇企业养老保险自评表" sheetId="10" r:id="rId10"/>
    <sheet name="城镇事业养老保险自评表9" sheetId="15" r:id="rId11"/>
    <sheet name="工伤保险自评表10" sheetId="11" r:id="rId12"/>
    <sheet name="失业保险自评表11" sheetId="8" r:id="rId13"/>
    <sheet name="养老保险支出表12" sheetId="12" r:id="rId14"/>
    <sheet name="机关事业保险预算情况表亿元13" sheetId="16" r:id="rId15"/>
    <sheet name="城乡居保14" sheetId="14" r:id="rId16"/>
    <sheet name="省本级工伤工伤保险支出表15" sheetId="23" r:id="rId17"/>
    <sheet name="失业保险支出表16" sheetId="9" r:id="rId18"/>
  </sheets>
  <externalReferences>
    <externalReference r:id="rId19"/>
  </externalReferences>
  <definedNames>
    <definedName name="_xlnm.Print_Area" localSheetId="9">'8-城镇企业养老保险自评表'!$A$1:$I$35</definedName>
    <definedName name="_xlnm.Print_Area" localSheetId="1">部门整体支出!$Z$1:$AI$68</definedName>
    <definedName name="_xlnm.Print_Area" localSheetId="15">城乡居保14!$B$1:$G$23</definedName>
    <definedName name="_xlnm.Print_Area" localSheetId="10">城镇事业养老保险自评表9!$A$1:$I$39</definedName>
    <definedName name="_xlnm.Print_Area" localSheetId="0">附件1部门整体础数据表!$I$1:$O$44</definedName>
    <definedName name="_xlnm.Print_Area" localSheetId="11">工伤保险自评表10!$A$1:$I$32</definedName>
    <definedName name="_xlnm.Print_Area" localSheetId="14">机关事业保险预算情况表亿元13!$B$1:$G$30</definedName>
    <definedName name="_xlnm.Print_Area" localSheetId="4">就业资金5!$K$1:$S$55</definedName>
    <definedName name="_xlnm.Print_Area" localSheetId="5">'就业资金-省级5'!$A$1:$M$46</definedName>
    <definedName name="_xlnm.Print_Area" localSheetId="16">省本级工伤工伤保险支出表15!$A$1:$I$25</definedName>
    <definedName name="_xlnm.Print_Area" localSheetId="6">省级专项6!$A$1:$I$134</definedName>
    <definedName name="_xlnm.Print_Area" localSheetId="17">失业保险支出表16!$B$1:$E$32</definedName>
    <definedName name="_xlnm.Print_Area" localSheetId="12">失业保险自评表11!$A$1:$J$36</definedName>
    <definedName name="_xlnm.Print_Area" localSheetId="13">养老保险支出表12!$B$1:$G$32</definedName>
  </definedNames>
  <calcPr calcId="144525" concurrentCalc="0"/>
</workbook>
</file>

<file path=xl/comments1.xml><?xml version="1.0" encoding="utf-8"?>
<comments xmlns="http://schemas.openxmlformats.org/spreadsheetml/2006/main">
  <authors>
    <author>CONG</author>
  </authors>
  <commentList>
    <comment ref="H18" authorId="0">
      <text>
        <r>
          <rPr>
            <b/>
            <sz val="9"/>
            <rFont val="Tahoma"/>
            <charset val="134"/>
          </rPr>
          <t>CONG:</t>
        </r>
        <r>
          <rPr>
            <sz val="9"/>
            <rFont val="Tahoma"/>
            <charset val="134"/>
          </rPr>
          <t xml:space="preserve">
</t>
        </r>
        <r>
          <rPr>
            <sz val="9"/>
            <rFont val="宋体"/>
            <charset val="134"/>
          </rPr>
          <t>刘桂明</t>
        </r>
      </text>
    </comment>
    <comment ref="H24" authorId="0">
      <text>
        <r>
          <rPr>
            <b/>
            <sz val="9"/>
            <rFont val="Tahoma"/>
            <charset val="134"/>
          </rPr>
          <t>CONG:</t>
        </r>
        <r>
          <rPr>
            <sz val="9"/>
            <rFont val="Tahoma"/>
            <charset val="134"/>
          </rPr>
          <t xml:space="preserve">
</t>
        </r>
        <r>
          <rPr>
            <sz val="9"/>
            <rFont val="宋体"/>
            <charset val="134"/>
          </rPr>
          <t>刘旭</t>
        </r>
      </text>
    </comment>
    <comment ref="H25" authorId="0">
      <text>
        <r>
          <rPr>
            <b/>
            <sz val="9"/>
            <rFont val="Tahoma"/>
            <charset val="134"/>
          </rPr>
          <t>CONG:</t>
        </r>
        <r>
          <rPr>
            <sz val="9"/>
            <rFont val="Tahoma"/>
            <charset val="134"/>
          </rPr>
          <t xml:space="preserve">
</t>
        </r>
        <r>
          <rPr>
            <sz val="9"/>
            <rFont val="宋体"/>
            <charset val="134"/>
          </rPr>
          <t>刘桂明</t>
        </r>
      </text>
    </comment>
  </commentList>
</comments>
</file>

<file path=xl/comments2.xml><?xml version="1.0" encoding="utf-8"?>
<comments xmlns="http://schemas.openxmlformats.org/spreadsheetml/2006/main">
  <authors>
    <author>8613517310580</author>
  </authors>
  <commentList>
    <comment ref="AE10" authorId="0">
      <text>
        <r>
          <rPr>
            <b/>
            <sz val="9"/>
            <rFont val="宋体"/>
            <charset val="134"/>
          </rPr>
          <t>8613517310580:</t>
        </r>
        <r>
          <rPr>
            <sz val="9"/>
            <rFont val="宋体"/>
            <charset val="134"/>
          </rPr>
          <t xml:space="preserve">
考试院信息费92.27</t>
        </r>
      </text>
    </comment>
  </commentList>
</comments>
</file>

<file path=xl/comments3.xml><?xml version="1.0" encoding="utf-8"?>
<comments xmlns="http://schemas.openxmlformats.org/spreadsheetml/2006/main">
  <authors>
    <author>CONG</author>
    <author>cl</author>
  </authors>
  <commentList>
    <comment ref="H19" authorId="0">
      <text>
        <r>
          <rPr>
            <b/>
            <sz val="9"/>
            <rFont val="Tahoma"/>
            <charset val="134"/>
          </rPr>
          <t>CONG:</t>
        </r>
        <r>
          <rPr>
            <sz val="9"/>
            <rFont val="Tahoma"/>
            <charset val="134"/>
          </rPr>
          <t xml:space="preserve">
</t>
        </r>
        <r>
          <rPr>
            <sz val="9"/>
            <rFont val="宋体"/>
            <charset val="134"/>
          </rPr>
          <t>刘桂明</t>
        </r>
      </text>
    </comment>
    <comment ref="H27" authorId="0">
      <text>
        <r>
          <rPr>
            <b/>
            <sz val="9"/>
            <rFont val="Tahoma"/>
            <charset val="134"/>
          </rPr>
          <t>CONG:</t>
        </r>
        <r>
          <rPr>
            <sz val="9"/>
            <rFont val="Tahoma"/>
            <charset val="134"/>
          </rPr>
          <t xml:space="preserve">
</t>
        </r>
        <r>
          <rPr>
            <sz val="9"/>
            <rFont val="宋体"/>
            <charset val="134"/>
          </rPr>
          <t>刘桂明</t>
        </r>
      </text>
    </comment>
    <comment ref="H28" authorId="0">
      <text>
        <r>
          <rPr>
            <b/>
            <sz val="9"/>
            <rFont val="Tahoma"/>
            <charset val="134"/>
          </rPr>
          <t>CONG:</t>
        </r>
        <r>
          <rPr>
            <sz val="9"/>
            <rFont val="Tahoma"/>
            <charset val="134"/>
          </rPr>
          <t xml:space="preserve">
</t>
        </r>
        <r>
          <rPr>
            <sz val="9"/>
            <rFont val="宋体"/>
            <charset val="134"/>
          </rPr>
          <t>刘旭</t>
        </r>
      </text>
    </comment>
    <comment ref="H29" authorId="0">
      <text>
        <r>
          <rPr>
            <b/>
            <sz val="9"/>
            <rFont val="Tahoma"/>
            <charset val="134"/>
          </rPr>
          <t>CONG:</t>
        </r>
        <r>
          <rPr>
            <sz val="9"/>
            <rFont val="Tahoma"/>
            <charset val="134"/>
          </rPr>
          <t xml:space="preserve">
</t>
        </r>
        <r>
          <rPr>
            <sz val="9"/>
            <rFont val="宋体"/>
            <charset val="134"/>
          </rPr>
          <t>刘桂明</t>
        </r>
      </text>
    </comment>
    <comment ref="E53" authorId="1">
      <text>
        <r>
          <rPr>
            <b/>
            <sz val="9"/>
            <rFont val="宋体"/>
            <charset val="134"/>
          </rPr>
          <t>cl:</t>
        </r>
        <r>
          <rPr>
            <sz val="9"/>
            <rFont val="宋体"/>
            <charset val="134"/>
          </rPr>
          <t xml:space="preserve">
下达2020年普惠金融发展专项资金（金融处调账）预算调整70万元未含</t>
        </r>
      </text>
    </comment>
    <comment ref="F54" authorId="1">
      <text>
        <r>
          <rPr>
            <b/>
            <sz val="9"/>
            <rFont val="宋体"/>
            <charset val="134"/>
          </rPr>
          <t>cl:</t>
        </r>
        <r>
          <rPr>
            <sz val="9"/>
            <rFont val="宋体"/>
            <charset val="134"/>
          </rPr>
          <t xml:space="preserve">
指标表315.12+1.02（决算表商品支出372.62-指标表371.60（不含实际调整到基本支出中的其他代编5万））</t>
        </r>
      </text>
    </comment>
  </commentList>
</comments>
</file>

<file path=xl/comments4.xml><?xml version="1.0" encoding="utf-8"?>
<comments xmlns="http://schemas.openxmlformats.org/spreadsheetml/2006/main">
  <authors>
    <author>CONG</author>
  </authors>
  <commentList>
    <comment ref="H19" authorId="0">
      <text>
        <r>
          <rPr>
            <b/>
            <sz val="9"/>
            <rFont val="Tahoma"/>
            <charset val="134"/>
          </rPr>
          <t>CONG:</t>
        </r>
        <r>
          <rPr>
            <sz val="9"/>
            <rFont val="Tahoma"/>
            <charset val="134"/>
          </rPr>
          <t xml:space="preserve">
</t>
        </r>
        <r>
          <rPr>
            <sz val="9"/>
            <rFont val="宋体"/>
            <charset val="134"/>
          </rPr>
          <t>刘桂明</t>
        </r>
      </text>
    </comment>
    <comment ref="H27" authorId="0">
      <text>
        <r>
          <rPr>
            <b/>
            <sz val="9"/>
            <rFont val="Tahoma"/>
            <charset val="134"/>
          </rPr>
          <t>CONG:</t>
        </r>
        <r>
          <rPr>
            <sz val="9"/>
            <rFont val="Tahoma"/>
            <charset val="134"/>
          </rPr>
          <t xml:space="preserve">
</t>
        </r>
        <r>
          <rPr>
            <sz val="9"/>
            <rFont val="宋体"/>
            <charset val="134"/>
          </rPr>
          <t>刘桂明</t>
        </r>
      </text>
    </comment>
    <comment ref="H28" authorId="0">
      <text>
        <r>
          <rPr>
            <b/>
            <sz val="9"/>
            <rFont val="Tahoma"/>
            <charset val="134"/>
          </rPr>
          <t>CONG:</t>
        </r>
        <r>
          <rPr>
            <sz val="9"/>
            <rFont val="Tahoma"/>
            <charset val="134"/>
          </rPr>
          <t xml:space="preserve">
</t>
        </r>
        <r>
          <rPr>
            <sz val="9"/>
            <rFont val="宋体"/>
            <charset val="134"/>
          </rPr>
          <t>刘旭</t>
        </r>
      </text>
    </comment>
    <comment ref="H29" authorId="0">
      <text>
        <r>
          <rPr>
            <b/>
            <sz val="9"/>
            <rFont val="Tahoma"/>
            <charset val="134"/>
          </rPr>
          <t>CONG:</t>
        </r>
        <r>
          <rPr>
            <sz val="9"/>
            <rFont val="Tahoma"/>
            <charset val="134"/>
          </rPr>
          <t xml:space="preserve">
</t>
        </r>
        <r>
          <rPr>
            <sz val="9"/>
            <rFont val="宋体"/>
            <charset val="134"/>
          </rPr>
          <t>刘桂明</t>
        </r>
      </text>
    </comment>
  </commentList>
</comments>
</file>

<file path=xl/comments5.xml><?xml version="1.0" encoding="utf-8"?>
<comments xmlns="http://schemas.openxmlformats.org/spreadsheetml/2006/main">
  <authors>
    <author>CONG</author>
  </authors>
  <commentList>
    <comment ref="H19" authorId="0">
      <text>
        <r>
          <rPr>
            <b/>
            <sz val="9"/>
            <rFont val="Tahoma"/>
            <charset val="134"/>
          </rPr>
          <t>CONG:</t>
        </r>
        <r>
          <rPr>
            <sz val="9"/>
            <rFont val="Tahoma"/>
            <charset val="134"/>
          </rPr>
          <t xml:space="preserve">
</t>
        </r>
        <r>
          <rPr>
            <sz val="9"/>
            <rFont val="宋体"/>
            <charset val="134"/>
          </rPr>
          <t>刘桂明</t>
        </r>
      </text>
    </comment>
    <comment ref="H23" authorId="0">
      <text>
        <r>
          <rPr>
            <b/>
            <sz val="9"/>
            <rFont val="Tahoma"/>
            <charset val="134"/>
          </rPr>
          <t>CONG:</t>
        </r>
        <r>
          <rPr>
            <sz val="9"/>
            <rFont val="Tahoma"/>
            <charset val="134"/>
          </rPr>
          <t xml:space="preserve">
</t>
        </r>
        <r>
          <rPr>
            <sz val="9"/>
            <rFont val="宋体"/>
            <charset val="134"/>
          </rPr>
          <t>刘桂明</t>
        </r>
      </text>
    </comment>
  </commentList>
</comments>
</file>

<file path=xl/comments6.xml><?xml version="1.0" encoding="utf-8"?>
<comments xmlns="http://schemas.openxmlformats.org/spreadsheetml/2006/main">
  <authors>
    <author>cl</author>
  </authors>
  <commentList>
    <comment ref="I23" authorId="0">
      <text>
        <r>
          <rPr>
            <b/>
            <sz val="9"/>
            <rFont val="宋体"/>
            <charset val="134"/>
          </rPr>
          <t>cl:</t>
        </r>
        <r>
          <rPr>
            <sz val="9"/>
            <rFont val="宋体"/>
            <charset val="134"/>
          </rPr>
          <t xml:space="preserve">
2019年情况</t>
        </r>
      </text>
    </comment>
  </commentList>
</comments>
</file>

<file path=xl/sharedStrings.xml><?xml version="1.0" encoding="utf-8"?>
<sst xmlns="http://schemas.openxmlformats.org/spreadsheetml/2006/main" count="1347">
  <si>
    <r>
      <rPr>
        <sz val="10"/>
        <color theme="1"/>
        <rFont val="宋体"/>
        <charset val="134"/>
      </rPr>
      <t>附件</t>
    </r>
    <r>
      <rPr>
        <sz val="10"/>
        <color theme="1"/>
        <rFont val="Times New Roman"/>
        <charset val="134"/>
      </rPr>
      <t>1</t>
    </r>
  </si>
  <si>
    <r>
      <rPr>
        <sz val="10"/>
        <color theme="1"/>
        <rFont val="宋体"/>
        <charset val="134"/>
      </rPr>
      <t>部门整体支出绩效评价基础数据表</t>
    </r>
  </si>
  <si>
    <r>
      <rPr>
        <b/>
        <sz val="20"/>
        <color theme="1"/>
        <rFont val="宋体"/>
        <charset val="134"/>
      </rPr>
      <t>部门整体支出绩效评价基础数据表</t>
    </r>
  </si>
  <si>
    <r>
      <rPr>
        <sz val="10"/>
        <color theme="1"/>
        <rFont val="宋体"/>
        <charset val="134"/>
      </rPr>
      <t>填报单位：湖南省人力资源和社会保障厅</t>
    </r>
  </si>
  <si>
    <r>
      <rPr>
        <sz val="10"/>
        <color theme="1"/>
        <rFont val="Times New Roman"/>
        <charset val="134"/>
      </rPr>
      <t xml:space="preserve">     </t>
    </r>
    <r>
      <rPr>
        <sz val="10"/>
        <color theme="1"/>
        <rFont val="宋体"/>
        <charset val="134"/>
      </rPr>
      <t>单位：万元</t>
    </r>
  </si>
  <si>
    <t>填报单位：湖南省人力资源和社会保障厅</t>
  </si>
  <si>
    <r>
      <rPr>
        <sz val="10"/>
        <color theme="1"/>
        <rFont val="宋体"/>
        <charset val="134"/>
      </rPr>
      <t>财政供养人员情况</t>
    </r>
  </si>
  <si>
    <r>
      <rPr>
        <b/>
        <sz val="10"/>
        <color theme="1"/>
        <rFont val="宋体"/>
        <charset val="134"/>
      </rPr>
      <t>编制数</t>
    </r>
  </si>
  <si>
    <r>
      <rPr>
        <b/>
        <sz val="10"/>
        <color theme="1"/>
        <rFont val="Times New Roman"/>
        <charset val="134"/>
      </rPr>
      <t>2020</t>
    </r>
    <r>
      <rPr>
        <b/>
        <sz val="10"/>
        <color theme="1"/>
        <rFont val="宋体"/>
        <charset val="134"/>
      </rPr>
      <t>年实际在职人数</t>
    </r>
  </si>
  <si>
    <r>
      <rPr>
        <b/>
        <sz val="10"/>
        <color theme="1"/>
        <rFont val="宋体"/>
        <charset val="134"/>
      </rPr>
      <t>控制率</t>
    </r>
  </si>
  <si>
    <r>
      <rPr>
        <b/>
        <sz val="10"/>
        <color theme="1"/>
        <rFont val="宋体"/>
        <charset val="134"/>
      </rPr>
      <t>编制数（合计）</t>
    </r>
  </si>
  <si>
    <r>
      <rPr>
        <sz val="10"/>
        <color theme="1"/>
        <rFont val="宋体"/>
        <charset val="134"/>
      </rPr>
      <t>经费控制情况</t>
    </r>
  </si>
  <si>
    <r>
      <rPr>
        <b/>
        <sz val="10"/>
        <color theme="1"/>
        <rFont val="Times New Roman"/>
        <charset val="134"/>
      </rPr>
      <t>2019</t>
    </r>
    <r>
      <rPr>
        <b/>
        <sz val="10"/>
        <color theme="1"/>
        <rFont val="宋体"/>
        <charset val="134"/>
      </rPr>
      <t>年决算数</t>
    </r>
  </si>
  <si>
    <r>
      <rPr>
        <b/>
        <sz val="10"/>
        <color theme="1"/>
        <rFont val="Times New Roman"/>
        <charset val="134"/>
      </rPr>
      <t>2020</t>
    </r>
    <r>
      <rPr>
        <b/>
        <sz val="10"/>
        <color theme="1"/>
        <rFont val="宋体"/>
        <charset val="134"/>
      </rPr>
      <t>年预算数</t>
    </r>
  </si>
  <si>
    <r>
      <rPr>
        <b/>
        <sz val="10"/>
        <color theme="1"/>
        <rFont val="Times New Roman"/>
        <charset val="134"/>
      </rPr>
      <t>2020</t>
    </r>
    <r>
      <rPr>
        <b/>
        <sz val="10"/>
        <color theme="1"/>
        <rFont val="宋体"/>
        <charset val="134"/>
      </rPr>
      <t>年决算数</t>
    </r>
  </si>
  <si>
    <r>
      <rPr>
        <sz val="10"/>
        <color theme="1"/>
        <rFont val="宋体"/>
        <charset val="134"/>
      </rPr>
      <t>三公经费</t>
    </r>
  </si>
  <si>
    <r>
      <rPr>
        <sz val="10"/>
        <color theme="1"/>
        <rFont val="Times New Roman"/>
        <charset val="134"/>
      </rPr>
      <t xml:space="preserve">   1</t>
    </r>
    <r>
      <rPr>
        <sz val="10"/>
        <color theme="1"/>
        <rFont val="宋体"/>
        <charset val="134"/>
      </rPr>
      <t>、公务用车购置和维护经费</t>
    </r>
  </si>
  <si>
    <r>
      <rPr>
        <sz val="10"/>
        <color theme="1"/>
        <rFont val="宋体"/>
        <charset val="134"/>
      </rPr>
      <t>项目</t>
    </r>
  </si>
  <si>
    <r>
      <rPr>
        <sz val="10"/>
        <color theme="1"/>
        <rFont val="宋体"/>
        <charset val="134"/>
      </rPr>
      <t>本年支出</t>
    </r>
  </si>
  <si>
    <r>
      <rPr>
        <sz val="10"/>
        <color theme="1"/>
        <rFont val="宋体"/>
        <charset val="134"/>
      </rPr>
      <t>上年支出</t>
    </r>
  </si>
  <si>
    <r>
      <rPr>
        <sz val="10"/>
        <color theme="1"/>
        <rFont val="宋体"/>
        <charset val="134"/>
      </rPr>
      <t>同比变动（负数为节约）</t>
    </r>
  </si>
  <si>
    <r>
      <rPr>
        <sz val="10"/>
        <color theme="1"/>
        <rFont val="Times New Roman"/>
        <charset val="134"/>
      </rPr>
      <t xml:space="preserve">       </t>
    </r>
    <r>
      <rPr>
        <sz val="10"/>
        <color theme="1"/>
        <rFont val="宋体"/>
        <charset val="134"/>
      </rPr>
      <t>其中：公车购置</t>
    </r>
  </si>
  <si>
    <r>
      <rPr>
        <sz val="10"/>
        <color theme="1"/>
        <rFont val="宋体"/>
        <charset val="134"/>
      </rPr>
      <t>金额</t>
    </r>
  </si>
  <si>
    <r>
      <rPr>
        <sz val="10"/>
        <color theme="1"/>
        <rFont val="宋体"/>
        <charset val="134"/>
      </rPr>
      <t>占比</t>
    </r>
  </si>
  <si>
    <r>
      <rPr>
        <sz val="10"/>
        <color theme="1"/>
        <rFont val="Times New Roman"/>
        <charset val="134"/>
      </rPr>
      <t xml:space="preserve">             </t>
    </r>
    <r>
      <rPr>
        <sz val="10"/>
        <color theme="1"/>
        <rFont val="宋体"/>
        <charset val="134"/>
      </rPr>
      <t>公车运行维护</t>
    </r>
  </si>
  <si>
    <r>
      <rPr>
        <sz val="10"/>
        <color rgb="FF000000"/>
        <rFont val="宋体"/>
        <charset val="134"/>
      </rPr>
      <t>因公出国（境）费用</t>
    </r>
  </si>
  <si>
    <r>
      <rPr>
        <sz val="10"/>
        <color theme="1"/>
        <rFont val="Times New Roman"/>
        <charset val="134"/>
      </rPr>
      <t xml:space="preserve">   2</t>
    </r>
    <r>
      <rPr>
        <sz val="10"/>
        <color theme="1"/>
        <rFont val="宋体"/>
        <charset val="134"/>
      </rPr>
      <t>、出国经费</t>
    </r>
  </si>
  <si>
    <r>
      <rPr>
        <sz val="10"/>
        <color rgb="FF000000"/>
        <rFont val="宋体"/>
        <charset val="134"/>
      </rPr>
      <t>公务接待费</t>
    </r>
  </si>
  <si>
    <r>
      <rPr>
        <sz val="10"/>
        <color theme="1"/>
        <rFont val="Times New Roman"/>
        <charset val="134"/>
      </rPr>
      <t xml:space="preserve">   3</t>
    </r>
    <r>
      <rPr>
        <sz val="10"/>
        <color theme="1"/>
        <rFont val="宋体"/>
        <charset val="134"/>
      </rPr>
      <t>、公务接待</t>
    </r>
  </si>
  <si>
    <r>
      <rPr>
        <sz val="10"/>
        <color rgb="FF000000"/>
        <rFont val="宋体"/>
        <charset val="134"/>
      </rPr>
      <t>公务用车购置及运行费</t>
    </r>
  </si>
  <si>
    <r>
      <rPr>
        <sz val="10"/>
        <color theme="1"/>
        <rFont val="宋体"/>
        <charset val="134"/>
      </rPr>
      <t>项目支出：</t>
    </r>
  </si>
  <si>
    <r>
      <rPr>
        <sz val="10"/>
        <color rgb="FF000000"/>
        <rFont val="Times New Roman"/>
        <charset val="134"/>
      </rPr>
      <t xml:space="preserve">  </t>
    </r>
    <r>
      <rPr>
        <sz val="10"/>
        <color rgb="FF000000"/>
        <rFont val="宋体"/>
        <charset val="134"/>
      </rPr>
      <t>其中：公务车运行维护费</t>
    </r>
  </si>
  <si>
    <r>
      <rPr>
        <sz val="10"/>
        <color theme="1"/>
        <rFont val="Times New Roman"/>
        <charset val="134"/>
      </rPr>
      <t xml:space="preserve">    1</t>
    </r>
    <r>
      <rPr>
        <sz val="10"/>
        <color theme="1"/>
        <rFont val="宋体"/>
        <charset val="134"/>
      </rPr>
      <t>、业务工作经费</t>
    </r>
  </si>
  <si>
    <r>
      <rPr>
        <sz val="10"/>
        <color rgb="FF000000"/>
        <rFont val="宋体"/>
        <charset val="134"/>
      </rPr>
      <t>公务用车购置费</t>
    </r>
  </si>
  <si>
    <r>
      <rPr>
        <sz val="10"/>
        <color theme="1"/>
        <rFont val="Times New Roman"/>
        <charset val="134"/>
      </rPr>
      <t xml:space="preserve">    2</t>
    </r>
    <r>
      <rPr>
        <sz val="10"/>
        <color theme="1"/>
        <rFont val="宋体"/>
        <charset val="134"/>
      </rPr>
      <t>、运行维护经费</t>
    </r>
  </si>
  <si>
    <r>
      <rPr>
        <sz val="10"/>
        <color rgb="FF000000"/>
        <rFont val="宋体"/>
        <charset val="134"/>
      </rPr>
      <t>合计</t>
    </r>
  </si>
  <si>
    <r>
      <rPr>
        <sz val="10"/>
        <color theme="1"/>
        <rFont val="Times New Roman"/>
        <charset val="134"/>
      </rPr>
      <t xml:space="preserve">    3</t>
    </r>
    <r>
      <rPr>
        <sz val="10"/>
        <color theme="1"/>
        <rFont val="宋体"/>
        <charset val="134"/>
      </rPr>
      <t>、省级专项资金</t>
    </r>
  </si>
  <si>
    <r>
      <rPr>
        <sz val="10"/>
        <color theme="1"/>
        <rFont val="宋体"/>
        <charset val="134"/>
      </rPr>
      <t>就业资金</t>
    </r>
  </si>
  <si>
    <r>
      <rPr>
        <sz val="10"/>
        <rFont val="宋体"/>
        <charset val="134"/>
      </rPr>
      <t>（</t>
    </r>
    <r>
      <rPr>
        <sz val="10"/>
        <rFont val="Times New Roman"/>
        <charset val="134"/>
      </rPr>
      <t>1</t>
    </r>
    <r>
      <rPr>
        <sz val="10"/>
        <rFont val="宋体"/>
        <charset val="134"/>
      </rPr>
      <t>）就业资金</t>
    </r>
  </si>
  <si>
    <r>
      <rPr>
        <sz val="10"/>
        <color theme="1"/>
        <rFont val="Times New Roman"/>
        <charset val="134"/>
      </rPr>
      <t>4</t>
    </r>
    <r>
      <rPr>
        <sz val="10"/>
        <color theme="1"/>
        <rFont val="宋体"/>
        <charset val="134"/>
      </rPr>
      <t>、其他事业类发展资金</t>
    </r>
  </si>
  <si>
    <r>
      <rPr>
        <sz val="10"/>
        <color theme="1"/>
        <rFont val="Times New Roman"/>
        <charset val="134"/>
      </rPr>
      <t>(2)“</t>
    </r>
    <r>
      <rPr>
        <sz val="10"/>
        <color theme="1"/>
        <rFont val="宋体"/>
        <charset val="134"/>
      </rPr>
      <t>双一流</t>
    </r>
    <r>
      <rPr>
        <sz val="10"/>
        <color theme="1"/>
        <rFont val="Times New Roman"/>
        <charset val="134"/>
      </rPr>
      <t>”</t>
    </r>
    <r>
      <rPr>
        <sz val="10"/>
        <color theme="1"/>
        <rFont val="宋体"/>
        <charset val="134"/>
      </rPr>
      <t>建设专项</t>
    </r>
  </si>
  <si>
    <t>……</t>
  </si>
  <si>
    <r>
      <rPr>
        <sz val="10"/>
        <color theme="1"/>
        <rFont val="宋体"/>
        <charset val="134"/>
      </rPr>
      <t>公用经费</t>
    </r>
  </si>
  <si>
    <r>
      <rPr>
        <sz val="10"/>
        <color theme="1"/>
        <rFont val="Times New Roman"/>
        <charset val="134"/>
      </rPr>
      <t xml:space="preserve">    </t>
    </r>
    <r>
      <rPr>
        <sz val="10"/>
        <color theme="1"/>
        <rFont val="宋体"/>
        <charset val="134"/>
      </rPr>
      <t>其中：办公经费</t>
    </r>
  </si>
  <si>
    <r>
      <rPr>
        <sz val="10"/>
        <color theme="1"/>
        <rFont val="Times New Roman"/>
        <charset val="134"/>
      </rPr>
      <t>(3)</t>
    </r>
    <r>
      <rPr>
        <sz val="10"/>
        <color theme="1"/>
        <rFont val="宋体"/>
        <charset val="134"/>
      </rPr>
      <t>教育综合发展专项资金</t>
    </r>
  </si>
  <si>
    <r>
      <rPr>
        <sz val="10"/>
        <color theme="1"/>
        <rFont val="Times New Roman"/>
        <charset val="134"/>
      </rPr>
      <t xml:space="preserve">          </t>
    </r>
    <r>
      <rPr>
        <sz val="10"/>
        <color theme="1"/>
        <rFont val="宋体"/>
        <charset val="134"/>
      </rPr>
      <t>水费、电费、差旅费</t>
    </r>
  </si>
  <si>
    <r>
      <rPr>
        <sz val="10"/>
        <color theme="1"/>
        <rFont val="Times New Roman"/>
        <charset val="134"/>
      </rPr>
      <t xml:space="preserve">          </t>
    </r>
    <r>
      <rPr>
        <sz val="10"/>
        <color theme="1"/>
        <rFont val="宋体"/>
        <charset val="134"/>
      </rPr>
      <t>会议费、培训费</t>
    </r>
  </si>
  <si>
    <r>
      <rPr>
        <sz val="10"/>
        <color theme="1"/>
        <rFont val="Times New Roman"/>
        <charset val="134"/>
      </rPr>
      <t>5</t>
    </r>
    <r>
      <rPr>
        <sz val="10"/>
        <color theme="1"/>
        <rFont val="宋体"/>
        <charset val="134"/>
      </rPr>
      <t>、其他事业类发展资金</t>
    </r>
  </si>
  <si>
    <r>
      <rPr>
        <sz val="10"/>
        <color theme="1"/>
        <rFont val="宋体"/>
        <charset val="134"/>
      </rPr>
      <t>政府采购金额</t>
    </r>
  </si>
  <si>
    <r>
      <rPr>
        <sz val="10"/>
        <color theme="1"/>
        <rFont val="宋体"/>
        <charset val="134"/>
      </rPr>
      <t>部门基本支出预算调整</t>
    </r>
    <r>
      <rPr>
        <sz val="10"/>
        <color theme="1"/>
        <rFont val="Times New Roman"/>
        <charset val="134"/>
      </rPr>
      <t xml:space="preserve"> </t>
    </r>
  </si>
  <si>
    <r>
      <rPr>
        <sz val="10"/>
        <color theme="1"/>
        <rFont val="宋体"/>
        <charset val="134"/>
      </rPr>
      <t>楼堂馆所控制情况</t>
    </r>
  </si>
  <si>
    <r>
      <rPr>
        <sz val="10"/>
        <color theme="1"/>
        <rFont val="宋体"/>
        <charset val="134"/>
      </rPr>
      <t>批复规模</t>
    </r>
  </si>
  <si>
    <r>
      <rPr>
        <sz val="10"/>
        <color theme="1"/>
        <rFont val="宋体"/>
        <charset val="134"/>
      </rPr>
      <t>实际规模（㎡）</t>
    </r>
  </si>
  <si>
    <r>
      <rPr>
        <sz val="10"/>
        <color theme="1"/>
        <rFont val="宋体"/>
        <charset val="134"/>
      </rPr>
      <t>规模控制率</t>
    </r>
  </si>
  <si>
    <r>
      <rPr>
        <sz val="10"/>
        <color theme="1"/>
        <rFont val="宋体"/>
        <charset val="134"/>
      </rPr>
      <t>预算投资（万元）</t>
    </r>
  </si>
  <si>
    <r>
      <rPr>
        <sz val="10"/>
        <color theme="1"/>
        <rFont val="宋体"/>
        <charset val="134"/>
      </rPr>
      <t>实际投资（万元）</t>
    </r>
  </si>
  <si>
    <r>
      <rPr>
        <sz val="10"/>
        <color theme="1"/>
        <rFont val="宋体"/>
        <charset val="134"/>
      </rPr>
      <t>投资概算控制率</t>
    </r>
  </si>
  <si>
    <r>
      <rPr>
        <sz val="10"/>
        <color theme="1"/>
        <rFont val="宋体"/>
        <charset val="134"/>
      </rPr>
      <t>（</t>
    </r>
    <r>
      <rPr>
        <sz val="10"/>
        <color theme="1"/>
        <rFont val="Times New Roman"/>
        <charset val="134"/>
      </rPr>
      <t>2019</t>
    </r>
    <r>
      <rPr>
        <sz val="10"/>
        <color theme="1"/>
        <rFont val="宋体"/>
        <charset val="134"/>
      </rPr>
      <t>年完工项目）</t>
    </r>
  </si>
  <si>
    <r>
      <rPr>
        <sz val="10"/>
        <color theme="1"/>
        <rFont val="宋体"/>
        <charset val="134"/>
      </rPr>
      <t>（㎡）</t>
    </r>
  </si>
  <si>
    <r>
      <rPr>
        <sz val="10"/>
        <color theme="1"/>
        <rFont val="宋体"/>
        <charset val="134"/>
      </rPr>
      <t>厉行节约保障措施</t>
    </r>
  </si>
  <si>
    <r>
      <rPr>
        <sz val="10"/>
        <color theme="1"/>
        <rFont val="宋体"/>
        <charset val="134"/>
      </rPr>
      <t>说明：</t>
    </r>
    <r>
      <rPr>
        <sz val="10"/>
        <color theme="1"/>
        <rFont val="Times New Roman"/>
        <charset val="134"/>
      </rPr>
      <t>“</t>
    </r>
    <r>
      <rPr>
        <sz val="10"/>
        <color theme="1"/>
        <rFont val="宋体"/>
        <charset val="134"/>
      </rPr>
      <t>项目支出</t>
    </r>
    <r>
      <rPr>
        <sz val="10"/>
        <color theme="1"/>
        <rFont val="Times New Roman"/>
        <charset val="134"/>
      </rPr>
      <t>”</t>
    </r>
    <r>
      <rPr>
        <sz val="10"/>
        <color theme="1"/>
        <rFont val="宋体"/>
        <charset val="134"/>
      </rPr>
      <t>需要填报基本支出以外的所有项目支出情况，</t>
    </r>
    <r>
      <rPr>
        <sz val="10"/>
        <color theme="1"/>
        <rFont val="Times New Roman"/>
        <charset val="134"/>
      </rPr>
      <t>“</t>
    </r>
    <r>
      <rPr>
        <sz val="10"/>
        <color theme="1"/>
        <rFont val="宋体"/>
        <charset val="134"/>
      </rPr>
      <t>公用经费</t>
    </r>
    <r>
      <rPr>
        <sz val="10"/>
        <color theme="1"/>
        <rFont val="Times New Roman"/>
        <charset val="134"/>
      </rPr>
      <t>”</t>
    </r>
    <r>
      <rPr>
        <sz val="10"/>
        <color theme="1"/>
        <rFont val="宋体"/>
        <charset val="134"/>
      </rPr>
      <t>填报基本支出中的一般商品和服务支出。</t>
    </r>
  </si>
  <si>
    <r>
      <rPr>
        <sz val="10"/>
        <color rgb="FF000000"/>
        <rFont val="宋体"/>
        <charset val="134"/>
      </rPr>
      <t>填报单位：湖南省创业与就业培训技术指导中心</t>
    </r>
  </si>
  <si>
    <r>
      <rPr>
        <b/>
        <sz val="10"/>
        <color theme="1"/>
        <rFont val="Times New Roman"/>
        <charset val="134"/>
      </rPr>
      <t>2019</t>
    </r>
    <r>
      <rPr>
        <b/>
        <sz val="10"/>
        <color theme="1"/>
        <rFont val="宋体"/>
        <charset val="134"/>
      </rPr>
      <t>年实际在职人数</t>
    </r>
  </si>
  <si>
    <r>
      <rPr>
        <b/>
        <sz val="10"/>
        <color theme="1"/>
        <rFont val="Times New Roman"/>
        <charset val="134"/>
      </rPr>
      <t>2018</t>
    </r>
    <r>
      <rPr>
        <b/>
        <sz val="10"/>
        <color theme="1"/>
        <rFont val="宋体"/>
        <charset val="134"/>
      </rPr>
      <t>年决算数</t>
    </r>
  </si>
  <si>
    <r>
      <rPr>
        <b/>
        <sz val="10"/>
        <color theme="1"/>
        <rFont val="Times New Roman"/>
        <charset val="134"/>
      </rPr>
      <t>2019</t>
    </r>
    <r>
      <rPr>
        <b/>
        <sz val="10"/>
        <color theme="1"/>
        <rFont val="宋体"/>
        <charset val="134"/>
      </rPr>
      <t>年预算数</t>
    </r>
  </si>
  <si>
    <r>
      <rPr>
        <sz val="10"/>
        <color theme="1"/>
        <rFont val="宋体"/>
        <charset val="134"/>
      </rPr>
      <t>（</t>
    </r>
    <r>
      <rPr>
        <sz val="10"/>
        <color theme="1"/>
        <rFont val="Times New Roman"/>
        <charset val="134"/>
      </rPr>
      <t>2020</t>
    </r>
    <r>
      <rPr>
        <sz val="10"/>
        <color theme="1"/>
        <rFont val="宋体"/>
        <charset val="134"/>
      </rPr>
      <t>年完工项目）</t>
    </r>
  </si>
  <si>
    <r>
      <rPr>
        <sz val="10"/>
        <color theme="1"/>
        <rFont val="宋体"/>
        <charset val="134"/>
      </rPr>
      <t>我厅收支管理坚持</t>
    </r>
    <r>
      <rPr>
        <sz val="10"/>
        <color theme="1"/>
        <rFont val="Times New Roman"/>
        <charset val="134"/>
      </rPr>
      <t>“</t>
    </r>
    <r>
      <rPr>
        <sz val="10"/>
        <color theme="1"/>
        <rFont val="宋体"/>
        <charset val="134"/>
      </rPr>
      <t>勤俭节约</t>
    </r>
    <r>
      <rPr>
        <sz val="10"/>
        <color theme="1"/>
        <rFont val="Times New Roman"/>
        <charset val="134"/>
      </rPr>
      <t>”</t>
    </r>
    <r>
      <rPr>
        <sz val="10"/>
        <color theme="1"/>
        <rFont val="宋体"/>
        <charset val="134"/>
      </rPr>
      <t>的原则，贯彻落实中央和省关于压缩一般性支出的要求，严格按预算执行，厉行节约，严控开支，确保</t>
    </r>
    <r>
      <rPr>
        <sz val="10"/>
        <color theme="1"/>
        <rFont val="Times New Roman"/>
        <charset val="134"/>
      </rPr>
      <t>“</t>
    </r>
    <r>
      <rPr>
        <sz val="10"/>
        <color theme="1"/>
        <rFont val="宋体"/>
        <charset val="134"/>
      </rPr>
      <t>三公</t>
    </r>
    <r>
      <rPr>
        <sz val="10"/>
        <color theme="1"/>
        <rFont val="Times New Roman"/>
        <charset val="134"/>
      </rPr>
      <t>”</t>
    </r>
    <r>
      <rPr>
        <sz val="10"/>
        <color theme="1"/>
        <rFont val="宋体"/>
        <charset val="134"/>
      </rPr>
      <t>等经费只减不增，切实提高财政资金的使用效益，努力降低行政运行成本。　</t>
    </r>
  </si>
  <si>
    <r>
      <rPr>
        <sz val="10"/>
        <color theme="1"/>
        <rFont val="Times New Roman"/>
        <charset val="134"/>
      </rPr>
      <t>3</t>
    </r>
    <r>
      <rPr>
        <sz val="10"/>
        <color theme="1"/>
        <rFont val="宋体"/>
        <charset val="134"/>
      </rPr>
      <t>、省级专项资金</t>
    </r>
  </si>
  <si>
    <r>
      <rPr>
        <sz val="10"/>
        <color theme="1"/>
        <rFont val="宋体"/>
        <charset val="134"/>
      </rPr>
      <t>（一个专项一行）</t>
    </r>
  </si>
  <si>
    <r>
      <rPr>
        <sz val="10"/>
        <color theme="1"/>
        <rFont val="宋体"/>
        <charset val="134"/>
      </rPr>
      <t>填报单位：湖南省城乡居民社会养老保险管理服务中心　</t>
    </r>
  </si>
  <si>
    <t>100%%</t>
  </si>
  <si>
    <r>
      <rPr>
        <sz val="10"/>
        <color theme="1"/>
        <rFont val="Times New Roman"/>
        <charset val="134"/>
      </rPr>
      <t>5</t>
    </r>
    <r>
      <rPr>
        <sz val="10"/>
        <color theme="1"/>
        <rFont val="宋体"/>
        <charset val="134"/>
      </rPr>
      <t>、办公设备购置</t>
    </r>
  </si>
  <si>
    <r>
      <rPr>
        <sz val="10"/>
        <color rgb="FF000000"/>
        <rFont val="宋体"/>
        <charset val="134"/>
      </rPr>
      <t>附件</t>
    </r>
    <r>
      <rPr>
        <sz val="10"/>
        <color rgb="FF000000"/>
        <rFont val="Times New Roman"/>
        <charset val="134"/>
      </rPr>
      <t>1</t>
    </r>
  </si>
  <si>
    <r>
      <rPr>
        <sz val="10"/>
        <color rgb="FF000000"/>
        <rFont val="宋体"/>
        <charset val="134"/>
      </rPr>
      <t>部门整体支出绩效评价基础数据表</t>
    </r>
  </si>
  <si>
    <r>
      <rPr>
        <sz val="10"/>
        <color rgb="FF000000"/>
        <rFont val="宋体"/>
        <charset val="134"/>
      </rPr>
      <t>填报单位：湖南省机关事业单位养老保险管理服务中心</t>
    </r>
  </si>
  <si>
    <r>
      <rPr>
        <sz val="10"/>
        <color rgb="FF000000"/>
        <rFont val="宋体"/>
        <charset val="134"/>
      </rPr>
      <t>财政供养人员情况</t>
    </r>
  </si>
  <si>
    <r>
      <rPr>
        <b/>
        <sz val="10"/>
        <color rgb="FF000000"/>
        <rFont val="宋体"/>
        <charset val="134"/>
      </rPr>
      <t>编制数</t>
    </r>
  </si>
  <si>
    <r>
      <rPr>
        <b/>
        <sz val="10"/>
        <color rgb="FF000000"/>
        <rFont val="Times New Roman"/>
        <charset val="134"/>
      </rPr>
      <t>2020</t>
    </r>
    <r>
      <rPr>
        <b/>
        <sz val="10"/>
        <color rgb="FF000000"/>
        <rFont val="宋体"/>
        <charset val="134"/>
      </rPr>
      <t>年实际在职人数</t>
    </r>
  </si>
  <si>
    <r>
      <rPr>
        <b/>
        <sz val="10"/>
        <color rgb="FF000000"/>
        <rFont val="宋体"/>
        <charset val="134"/>
      </rPr>
      <t>控制率</t>
    </r>
  </si>
  <si>
    <r>
      <rPr>
        <sz val="10"/>
        <color rgb="FF000000"/>
        <rFont val="宋体"/>
        <charset val="134"/>
      </rPr>
      <t>经费控制情况</t>
    </r>
  </si>
  <si>
    <r>
      <rPr>
        <b/>
        <sz val="10"/>
        <color rgb="FF000000"/>
        <rFont val="Times New Roman"/>
        <charset val="134"/>
      </rPr>
      <t>2019</t>
    </r>
    <r>
      <rPr>
        <b/>
        <sz val="10"/>
        <color rgb="FF000000"/>
        <rFont val="宋体"/>
        <charset val="134"/>
      </rPr>
      <t>年决算数</t>
    </r>
  </si>
  <si>
    <r>
      <rPr>
        <b/>
        <sz val="10"/>
        <color rgb="FF000000"/>
        <rFont val="Times New Roman"/>
        <charset val="134"/>
      </rPr>
      <t>2020</t>
    </r>
    <r>
      <rPr>
        <b/>
        <sz val="10"/>
        <color rgb="FF000000"/>
        <rFont val="宋体"/>
        <charset val="134"/>
      </rPr>
      <t>年预算数</t>
    </r>
  </si>
  <si>
    <r>
      <rPr>
        <b/>
        <sz val="10"/>
        <color rgb="FF000000"/>
        <rFont val="Times New Roman"/>
        <charset val="134"/>
      </rPr>
      <t>2020</t>
    </r>
    <r>
      <rPr>
        <b/>
        <sz val="10"/>
        <color rgb="FF000000"/>
        <rFont val="宋体"/>
        <charset val="134"/>
      </rPr>
      <t>年决算数</t>
    </r>
  </si>
  <si>
    <r>
      <rPr>
        <sz val="10"/>
        <color rgb="FF000000"/>
        <rFont val="宋体"/>
        <charset val="134"/>
      </rPr>
      <t>三公经费</t>
    </r>
  </si>
  <si>
    <r>
      <rPr>
        <sz val="10"/>
        <color rgb="FF000000"/>
        <rFont val="Times New Roman"/>
        <charset val="134"/>
      </rPr>
      <t xml:space="preserve">   1</t>
    </r>
    <r>
      <rPr>
        <sz val="10"/>
        <color rgb="FF000000"/>
        <rFont val="宋体"/>
        <charset val="134"/>
      </rPr>
      <t>、公务用车购置和维护经费</t>
    </r>
  </si>
  <si>
    <r>
      <rPr>
        <sz val="10"/>
        <color rgb="FF000000"/>
        <rFont val="Times New Roman"/>
        <charset val="134"/>
      </rPr>
      <t xml:space="preserve">       </t>
    </r>
    <r>
      <rPr>
        <sz val="10"/>
        <color rgb="FF000000"/>
        <rFont val="宋体"/>
        <charset val="134"/>
      </rPr>
      <t>其中：公车购置</t>
    </r>
  </si>
  <si>
    <r>
      <rPr>
        <sz val="10"/>
        <color rgb="FF000000"/>
        <rFont val="Times New Roman"/>
        <charset val="134"/>
      </rPr>
      <t xml:space="preserve">             </t>
    </r>
    <r>
      <rPr>
        <sz val="10"/>
        <color rgb="FF000000"/>
        <rFont val="宋体"/>
        <charset val="134"/>
      </rPr>
      <t>公车运行维护</t>
    </r>
  </si>
  <si>
    <r>
      <rPr>
        <sz val="10"/>
        <color rgb="FF000000"/>
        <rFont val="Times New Roman"/>
        <charset val="134"/>
      </rPr>
      <t xml:space="preserve">   2</t>
    </r>
    <r>
      <rPr>
        <sz val="10"/>
        <color rgb="FF000000"/>
        <rFont val="宋体"/>
        <charset val="134"/>
      </rPr>
      <t>、出国经费</t>
    </r>
  </si>
  <si>
    <r>
      <rPr>
        <sz val="10"/>
        <color rgb="FF000000"/>
        <rFont val="Times New Roman"/>
        <charset val="134"/>
      </rPr>
      <t xml:space="preserve">   3</t>
    </r>
    <r>
      <rPr>
        <sz val="10"/>
        <color rgb="FF000000"/>
        <rFont val="宋体"/>
        <charset val="134"/>
      </rPr>
      <t>、公务接待</t>
    </r>
  </si>
  <si>
    <r>
      <rPr>
        <sz val="10"/>
        <color rgb="FF000000"/>
        <rFont val="宋体"/>
        <charset val="134"/>
      </rPr>
      <t>项目支出：</t>
    </r>
  </si>
  <si>
    <r>
      <rPr>
        <sz val="10"/>
        <color rgb="FF000000"/>
        <rFont val="Times New Roman"/>
        <charset val="134"/>
      </rPr>
      <t xml:space="preserve">    1</t>
    </r>
    <r>
      <rPr>
        <sz val="10"/>
        <color rgb="FF000000"/>
        <rFont val="宋体"/>
        <charset val="134"/>
      </rPr>
      <t>、业务工作经费</t>
    </r>
  </si>
  <si>
    <r>
      <rPr>
        <sz val="10"/>
        <color rgb="FF000000"/>
        <rFont val="Times New Roman"/>
        <charset val="134"/>
      </rPr>
      <t xml:space="preserve">    2</t>
    </r>
    <r>
      <rPr>
        <sz val="10"/>
        <color rgb="FF000000"/>
        <rFont val="宋体"/>
        <charset val="134"/>
      </rPr>
      <t>、运行维护经费</t>
    </r>
  </si>
  <si>
    <r>
      <rPr>
        <sz val="10"/>
        <color rgb="FF000000"/>
        <rFont val="Times New Roman"/>
        <charset val="134"/>
      </rPr>
      <t>3</t>
    </r>
    <r>
      <rPr>
        <sz val="10"/>
        <color rgb="FF000000"/>
        <rFont val="宋体"/>
        <charset val="134"/>
      </rPr>
      <t>、省级专项资金</t>
    </r>
  </si>
  <si>
    <r>
      <rPr>
        <sz val="10"/>
        <color rgb="FF000000"/>
        <rFont val="宋体"/>
        <charset val="134"/>
      </rPr>
      <t>（一个专项一行）</t>
    </r>
  </si>
  <si>
    <r>
      <rPr>
        <sz val="10"/>
        <color rgb="FF000000"/>
        <rFont val="Times New Roman"/>
        <charset val="134"/>
      </rPr>
      <t>4</t>
    </r>
    <r>
      <rPr>
        <sz val="10"/>
        <color rgb="FF000000"/>
        <rFont val="宋体"/>
        <charset val="134"/>
      </rPr>
      <t>、其他事业类发展资金</t>
    </r>
  </si>
  <si>
    <r>
      <rPr>
        <sz val="10"/>
        <color rgb="FF000000"/>
        <rFont val="宋体"/>
        <charset val="134"/>
      </rPr>
      <t>公用经费</t>
    </r>
  </si>
  <si>
    <r>
      <rPr>
        <sz val="10"/>
        <color rgb="FF000000"/>
        <rFont val="Times New Roman"/>
        <charset val="134"/>
      </rPr>
      <t xml:space="preserve">    </t>
    </r>
    <r>
      <rPr>
        <sz val="10"/>
        <color rgb="FF000000"/>
        <rFont val="宋体"/>
        <charset val="134"/>
      </rPr>
      <t>其中：办公经费</t>
    </r>
  </si>
  <si>
    <r>
      <rPr>
        <sz val="10"/>
        <color rgb="FF000000"/>
        <rFont val="Times New Roman"/>
        <charset val="134"/>
      </rPr>
      <t xml:space="preserve">          </t>
    </r>
    <r>
      <rPr>
        <sz val="10"/>
        <color rgb="FF000000"/>
        <rFont val="宋体"/>
        <charset val="134"/>
      </rPr>
      <t>水费、电费、差旅费</t>
    </r>
  </si>
  <si>
    <r>
      <rPr>
        <sz val="10"/>
        <color rgb="FF000000"/>
        <rFont val="Times New Roman"/>
        <charset val="134"/>
      </rPr>
      <t xml:space="preserve">          </t>
    </r>
    <r>
      <rPr>
        <sz val="10"/>
        <color rgb="FF000000"/>
        <rFont val="宋体"/>
        <charset val="134"/>
      </rPr>
      <t>会议费、培训费</t>
    </r>
  </si>
  <si>
    <r>
      <rPr>
        <sz val="10"/>
        <color rgb="FF000000"/>
        <rFont val="宋体"/>
        <charset val="134"/>
      </rPr>
      <t>政府采购金额</t>
    </r>
  </si>
  <si>
    <r>
      <rPr>
        <sz val="10"/>
        <color rgb="FF000000"/>
        <rFont val="宋体"/>
        <charset val="134"/>
      </rPr>
      <t>部门基本支出预算调整</t>
    </r>
    <r>
      <rPr>
        <sz val="10"/>
        <color rgb="FF000000"/>
        <rFont val="Times New Roman"/>
        <charset val="134"/>
      </rPr>
      <t xml:space="preserve"> </t>
    </r>
  </si>
  <si>
    <r>
      <rPr>
        <sz val="10"/>
        <color rgb="FF000000"/>
        <rFont val="宋体"/>
        <charset val="134"/>
      </rPr>
      <t>填报单位：湖南省就业服务中心</t>
    </r>
  </si>
  <si>
    <r>
      <rPr>
        <sz val="10"/>
        <color rgb="FF000000"/>
        <rFont val="Times New Roman"/>
        <charset val="134"/>
      </rPr>
      <t xml:space="preserve">    </t>
    </r>
    <r>
      <rPr>
        <sz val="10"/>
        <color rgb="FF000000"/>
        <rFont val="宋体"/>
        <charset val="134"/>
      </rPr>
      <t>其中：办公费</t>
    </r>
  </si>
  <si>
    <r>
      <rPr>
        <sz val="10"/>
        <color rgb="FF000000"/>
        <rFont val="宋体"/>
        <charset val="134"/>
      </rPr>
      <t>填报单位：湖南省人事考试院</t>
    </r>
  </si>
  <si>
    <r>
      <rPr>
        <sz val="10"/>
        <color rgb="FF000000"/>
        <rFont val="宋体"/>
        <charset val="134"/>
      </rPr>
      <t>填报单位：湖南劳动人事职业学院</t>
    </r>
  </si>
  <si>
    <r>
      <rPr>
        <sz val="10"/>
        <color theme="1"/>
        <rFont val="Times New Roman"/>
        <charset val="134"/>
      </rPr>
      <t xml:space="preserve">    1</t>
    </r>
    <r>
      <rPr>
        <sz val="10"/>
        <color indexed="8"/>
        <rFont val="宋体"/>
        <charset val="134"/>
      </rPr>
      <t>、业务工作经费</t>
    </r>
  </si>
  <si>
    <r>
      <rPr>
        <sz val="10"/>
        <color theme="1"/>
        <rFont val="Times New Roman"/>
        <charset val="134"/>
      </rPr>
      <t xml:space="preserve">    2</t>
    </r>
    <r>
      <rPr>
        <sz val="10"/>
        <color indexed="8"/>
        <rFont val="宋体"/>
        <charset val="134"/>
      </rPr>
      <t>、运行维护经费</t>
    </r>
  </si>
  <si>
    <r>
      <rPr>
        <sz val="10"/>
        <color theme="1"/>
        <rFont val="Times New Roman"/>
        <charset val="134"/>
      </rPr>
      <t>3</t>
    </r>
    <r>
      <rPr>
        <sz val="10"/>
        <color indexed="8"/>
        <rFont val="宋体"/>
        <charset val="134"/>
      </rPr>
      <t>、省级专项资金</t>
    </r>
  </si>
  <si>
    <r>
      <rPr>
        <sz val="10"/>
        <color theme="1"/>
        <rFont val="宋体"/>
        <charset val="134"/>
      </rPr>
      <t>就业补助资金</t>
    </r>
  </si>
  <si>
    <r>
      <rPr>
        <sz val="10"/>
        <color theme="1"/>
        <rFont val="Times New Roman"/>
        <charset val="134"/>
      </rPr>
      <t>“</t>
    </r>
    <r>
      <rPr>
        <sz val="10"/>
        <color theme="1"/>
        <rFont val="宋体"/>
        <charset val="134"/>
      </rPr>
      <t>双一流</t>
    </r>
    <r>
      <rPr>
        <sz val="10"/>
        <color theme="1"/>
        <rFont val="Times New Roman"/>
        <charset val="134"/>
      </rPr>
      <t>”</t>
    </r>
    <r>
      <rPr>
        <sz val="10"/>
        <color theme="1"/>
        <rFont val="宋体"/>
        <charset val="134"/>
      </rPr>
      <t>建设专项</t>
    </r>
  </si>
  <si>
    <r>
      <rPr>
        <sz val="10"/>
        <color theme="1"/>
        <rFont val="宋体"/>
        <charset val="134"/>
      </rPr>
      <t>国家级和省级职业能力建设项目</t>
    </r>
  </si>
  <si>
    <r>
      <rPr>
        <sz val="10"/>
        <color theme="1"/>
        <rFont val="宋体"/>
        <charset val="134"/>
      </rPr>
      <t>校园招聘活动一次性补助</t>
    </r>
  </si>
  <si>
    <r>
      <rPr>
        <sz val="10"/>
        <color theme="1"/>
        <rFont val="Times New Roman"/>
        <charset val="134"/>
      </rPr>
      <t>2019</t>
    </r>
    <r>
      <rPr>
        <sz val="10"/>
        <color theme="1"/>
        <rFont val="宋体"/>
        <charset val="134"/>
      </rPr>
      <t>年第二批教育综合发展专项资金</t>
    </r>
  </si>
  <si>
    <r>
      <rPr>
        <sz val="10"/>
        <color theme="1"/>
        <rFont val="Times New Roman"/>
        <charset val="134"/>
      </rPr>
      <t>4</t>
    </r>
    <r>
      <rPr>
        <sz val="10"/>
        <color indexed="8"/>
        <rFont val="宋体"/>
        <charset val="134"/>
      </rPr>
      <t>、其他事业类发展资金</t>
    </r>
  </si>
  <si>
    <r>
      <rPr>
        <sz val="10"/>
        <color theme="1"/>
        <rFont val="Times New Roman"/>
        <charset val="134"/>
      </rPr>
      <t xml:space="preserve">    </t>
    </r>
    <r>
      <rPr>
        <sz val="10"/>
        <color theme="1"/>
        <rFont val="宋体"/>
        <charset val="134"/>
      </rPr>
      <t>其中：办公费</t>
    </r>
  </si>
  <si>
    <r>
      <rPr>
        <sz val="10"/>
        <color rgb="FF000000"/>
        <rFont val="宋体"/>
        <charset val="134"/>
      </rPr>
      <t>填报单位：湖南省人民武装学校</t>
    </r>
  </si>
  <si>
    <t>教育发展专项</t>
  </si>
  <si>
    <r>
      <rPr>
        <sz val="10"/>
        <color rgb="FF000000"/>
        <rFont val="宋体"/>
        <charset val="134"/>
      </rPr>
      <t>填报单位：社保中心</t>
    </r>
  </si>
  <si>
    <r>
      <rPr>
        <b/>
        <sz val="10"/>
        <color theme="1"/>
        <rFont val="Times New Roman"/>
        <charset val="134"/>
      </rPr>
      <t>2020</t>
    </r>
    <r>
      <rPr>
        <b/>
        <sz val="10"/>
        <color rgb="FF000000"/>
        <rFont val="宋体"/>
        <charset val="134"/>
      </rPr>
      <t>年实际在职人数</t>
    </r>
  </si>
  <si>
    <r>
      <rPr>
        <b/>
        <sz val="10"/>
        <color theme="1"/>
        <rFont val="Times New Roman"/>
        <charset val="134"/>
      </rPr>
      <t>2019</t>
    </r>
    <r>
      <rPr>
        <b/>
        <sz val="10"/>
        <color rgb="FF000000"/>
        <rFont val="宋体"/>
        <charset val="134"/>
      </rPr>
      <t>年决算数</t>
    </r>
  </si>
  <si>
    <r>
      <rPr>
        <b/>
        <sz val="10"/>
        <color theme="1"/>
        <rFont val="Times New Roman"/>
        <charset val="134"/>
      </rPr>
      <t>2020</t>
    </r>
    <r>
      <rPr>
        <b/>
        <sz val="10"/>
        <color rgb="FF000000"/>
        <rFont val="宋体"/>
        <charset val="134"/>
      </rPr>
      <t>年预算数</t>
    </r>
  </si>
  <si>
    <r>
      <rPr>
        <b/>
        <sz val="10"/>
        <color theme="1"/>
        <rFont val="Times New Roman"/>
        <charset val="134"/>
      </rPr>
      <t>2020</t>
    </r>
    <r>
      <rPr>
        <b/>
        <sz val="10"/>
        <color rgb="FF000000"/>
        <rFont val="宋体"/>
        <charset val="134"/>
      </rPr>
      <t>年决算数</t>
    </r>
  </si>
  <si>
    <r>
      <rPr>
        <sz val="10"/>
        <color theme="1"/>
        <rFont val="Times New Roman"/>
        <charset val="134"/>
      </rPr>
      <t xml:space="preserve">   1</t>
    </r>
    <r>
      <rPr>
        <sz val="10"/>
        <color indexed="8"/>
        <rFont val="宋体"/>
        <charset val="134"/>
      </rPr>
      <t>、公务用车购置和维护经费</t>
    </r>
  </si>
  <si>
    <r>
      <rPr>
        <sz val="10"/>
        <color theme="1"/>
        <rFont val="Times New Roman"/>
        <charset val="134"/>
      </rPr>
      <t xml:space="preserve">   2</t>
    </r>
    <r>
      <rPr>
        <sz val="10"/>
        <color indexed="8"/>
        <rFont val="宋体"/>
        <charset val="134"/>
      </rPr>
      <t>、出国经费</t>
    </r>
  </si>
  <si>
    <r>
      <rPr>
        <sz val="10"/>
        <color theme="1"/>
        <rFont val="Times New Roman"/>
        <charset val="134"/>
      </rPr>
      <t xml:space="preserve">   3</t>
    </r>
    <r>
      <rPr>
        <sz val="10"/>
        <color indexed="8"/>
        <rFont val="宋体"/>
        <charset val="134"/>
      </rPr>
      <t>、公务接待</t>
    </r>
  </si>
  <si>
    <r>
      <rPr>
        <sz val="10"/>
        <color theme="1"/>
        <rFont val="Times New Roman"/>
        <charset val="134"/>
      </rPr>
      <t xml:space="preserve">    3</t>
    </r>
    <r>
      <rPr>
        <sz val="10"/>
        <color indexed="8"/>
        <rFont val="宋体"/>
        <charset val="134"/>
      </rPr>
      <t>、省级专项资金</t>
    </r>
  </si>
  <si>
    <r>
      <rPr>
        <sz val="10"/>
        <color theme="1"/>
        <rFont val="Times New Roman"/>
        <charset val="134"/>
      </rPr>
      <t xml:space="preserve">  (1)</t>
    </r>
    <r>
      <rPr>
        <sz val="10"/>
        <color theme="1"/>
        <rFont val="宋体"/>
        <charset val="134"/>
      </rPr>
      <t>人力资源和社会保障管理事务</t>
    </r>
  </si>
  <si>
    <r>
      <rPr>
        <sz val="10"/>
        <color theme="1"/>
        <rFont val="Times New Roman"/>
        <charset val="134"/>
      </rPr>
      <t>(2)2019</t>
    </r>
    <r>
      <rPr>
        <sz val="10"/>
        <color theme="1"/>
        <rFont val="宋体"/>
        <charset val="134"/>
      </rPr>
      <t>年部分项目就业补助（财政误拨款）</t>
    </r>
  </si>
  <si>
    <r>
      <rPr>
        <sz val="10"/>
        <color theme="1"/>
        <rFont val="宋体"/>
        <charset val="134"/>
      </rPr>
      <t>部门基本支出预算调整</t>
    </r>
  </si>
  <si>
    <r>
      <rPr>
        <sz val="10"/>
        <color theme="1"/>
        <rFont val="宋体"/>
        <charset val="134"/>
      </rPr>
      <t>实际规模（</t>
    </r>
    <r>
      <rPr>
        <sz val="10"/>
        <color indexed="8"/>
        <rFont val="宋体"/>
        <charset val="134"/>
      </rPr>
      <t>㎡）</t>
    </r>
  </si>
  <si>
    <r>
      <rPr>
        <sz val="10"/>
        <color theme="1"/>
        <rFont val="宋体"/>
        <charset val="134"/>
      </rPr>
      <t>（</t>
    </r>
    <r>
      <rPr>
        <sz val="10"/>
        <color theme="1"/>
        <rFont val="Times New Roman"/>
        <charset val="134"/>
      </rPr>
      <t>2019</t>
    </r>
    <r>
      <rPr>
        <sz val="10"/>
        <color indexed="8"/>
        <rFont val="宋体"/>
        <charset val="134"/>
      </rPr>
      <t>年完工项目）</t>
    </r>
  </si>
  <si>
    <r>
      <rPr>
        <sz val="10"/>
        <color theme="1"/>
        <rFont val="宋体"/>
        <charset val="134"/>
      </rPr>
      <t>（</t>
    </r>
    <r>
      <rPr>
        <sz val="10"/>
        <color indexed="8"/>
        <rFont val="宋体"/>
        <charset val="134"/>
      </rPr>
      <t>㎡）</t>
    </r>
  </si>
  <si>
    <r>
      <rPr>
        <sz val="10"/>
        <color theme="1"/>
        <rFont val="宋体"/>
        <charset val="134"/>
      </rPr>
      <t>严格执行规定开支范围和标准，保证人员经费和单位正常运转的合理资金需求。支出包括人员经费支出、基本公用支出和项目支出。</t>
    </r>
  </si>
  <si>
    <t>填报单位：人力资源中心</t>
  </si>
  <si>
    <r>
      <rPr>
        <b/>
        <sz val="18"/>
        <rFont val="方正小标宋简体"/>
        <charset val="134"/>
      </rPr>
      <t>部门整体支出绩效自评表</t>
    </r>
    <r>
      <rPr>
        <b/>
        <sz val="14"/>
        <rFont val="方正小标宋简体"/>
        <charset val="134"/>
      </rPr>
      <t xml:space="preserve">
</t>
    </r>
    <r>
      <rPr>
        <b/>
        <sz val="12"/>
        <rFont val="仿宋"/>
        <charset val="134"/>
      </rPr>
      <t>（  2020 年度）</t>
    </r>
  </si>
  <si>
    <r>
      <rPr>
        <sz val="10"/>
        <color theme="1"/>
        <rFont val="宋体"/>
        <charset val="134"/>
      </rPr>
      <t>附件</t>
    </r>
    <r>
      <rPr>
        <sz val="10"/>
        <color theme="1"/>
        <rFont val="Times New Roman"/>
        <charset val="134"/>
      </rPr>
      <t>2</t>
    </r>
  </si>
  <si>
    <r>
      <rPr>
        <b/>
        <sz val="20"/>
        <color theme="1"/>
        <rFont val="宋体"/>
        <charset val="134"/>
      </rPr>
      <t>部门整体支出绩效自评表</t>
    </r>
  </si>
  <si>
    <r>
      <rPr>
        <b/>
        <sz val="12"/>
        <color theme="1"/>
        <rFont val="宋体"/>
        <charset val="134"/>
      </rPr>
      <t>（</t>
    </r>
    <r>
      <rPr>
        <b/>
        <sz val="12"/>
        <color theme="1"/>
        <rFont val="Times New Roman"/>
        <charset val="134"/>
      </rPr>
      <t xml:space="preserve">  2020 </t>
    </r>
    <r>
      <rPr>
        <b/>
        <sz val="12"/>
        <color theme="1"/>
        <rFont val="宋体"/>
        <charset val="134"/>
      </rPr>
      <t>年度）</t>
    </r>
  </si>
  <si>
    <t>省级预算部门名称</t>
  </si>
  <si>
    <t>湖南省就业服务局</t>
  </si>
  <si>
    <r>
      <rPr>
        <sz val="10"/>
        <color theme="1"/>
        <rFont val="宋体"/>
        <charset val="134"/>
      </rPr>
      <t>省级预算部门名称</t>
    </r>
  </si>
  <si>
    <t>湖南省人力资源和社会保障厅　</t>
  </si>
  <si>
    <t>年度预</t>
  </si>
  <si>
    <t>年初</t>
  </si>
  <si>
    <t>全年预算数</t>
  </si>
  <si>
    <t>全年</t>
  </si>
  <si>
    <t>分值</t>
  </si>
  <si>
    <t>执行率</t>
  </si>
  <si>
    <t>得分</t>
  </si>
  <si>
    <r>
      <rPr>
        <sz val="10"/>
        <color theme="1"/>
        <rFont val="宋体"/>
        <charset val="134"/>
      </rPr>
      <t>年度预算申请（万元）</t>
    </r>
  </si>
  <si>
    <r>
      <rPr>
        <sz val="10"/>
        <color theme="1"/>
        <rFont val="宋体"/>
        <charset val="134"/>
      </rPr>
      <t>年初预算数</t>
    </r>
  </si>
  <si>
    <r>
      <rPr>
        <sz val="10"/>
        <color theme="1"/>
        <rFont val="宋体"/>
        <charset val="134"/>
      </rPr>
      <t>全年预算数</t>
    </r>
  </si>
  <si>
    <r>
      <rPr>
        <sz val="10"/>
        <color theme="1"/>
        <rFont val="宋体"/>
        <charset val="134"/>
      </rPr>
      <t>全年执行数</t>
    </r>
  </si>
  <si>
    <r>
      <rPr>
        <sz val="10"/>
        <color theme="1"/>
        <rFont val="宋体"/>
        <charset val="134"/>
      </rPr>
      <t>分值</t>
    </r>
  </si>
  <si>
    <r>
      <rPr>
        <sz val="10"/>
        <color theme="1"/>
        <rFont val="宋体"/>
        <charset val="134"/>
      </rPr>
      <t>执行率</t>
    </r>
  </si>
  <si>
    <r>
      <rPr>
        <sz val="10"/>
        <color theme="1"/>
        <rFont val="宋体"/>
        <charset val="134"/>
      </rPr>
      <t>得分</t>
    </r>
  </si>
  <si>
    <t>算申请</t>
  </si>
  <si>
    <t>预算数</t>
  </si>
  <si>
    <t>执行数</t>
  </si>
  <si>
    <t>（万元）</t>
  </si>
  <si>
    <t>年度资金总额</t>
  </si>
  <si>
    <r>
      <rPr>
        <sz val="10"/>
        <color theme="1"/>
        <rFont val="宋体"/>
        <charset val="134"/>
      </rPr>
      <t>年度资金总额</t>
    </r>
  </si>
  <si>
    <t>按收入性质分：</t>
  </si>
  <si>
    <t>按支出性质分：</t>
  </si>
  <si>
    <r>
      <rPr>
        <sz val="10.5"/>
        <color rgb="FF000000"/>
        <rFont val="Times New Roman"/>
        <charset val="134"/>
      </rPr>
      <t xml:space="preserve">  </t>
    </r>
    <r>
      <rPr>
        <sz val="10.5"/>
        <color rgb="FF000000"/>
        <rFont val="仿宋"/>
        <charset val="134"/>
      </rPr>
      <t>其中：</t>
    </r>
    <r>
      <rPr>
        <sz val="10.5"/>
        <color rgb="FF000000"/>
        <rFont val="Times New Roman"/>
        <charset val="134"/>
      </rPr>
      <t xml:space="preserve">  </t>
    </r>
    <r>
      <rPr>
        <sz val="10.5"/>
        <color rgb="FF000000"/>
        <rFont val="仿宋"/>
        <charset val="134"/>
      </rPr>
      <t>一般公共预算：</t>
    </r>
    <r>
      <rPr>
        <sz val="10.5"/>
        <color rgb="FF000000"/>
        <rFont val="Times New Roman"/>
        <charset val="134"/>
      </rPr>
      <t>1736.08</t>
    </r>
  </si>
  <si>
    <t>其中：基本支出：1271.81</t>
  </si>
  <si>
    <r>
      <rPr>
        <sz val="10"/>
        <color theme="1"/>
        <rFont val="Times New Roman"/>
        <charset val="134"/>
      </rPr>
      <t xml:space="preserve">  </t>
    </r>
    <r>
      <rPr>
        <sz val="10"/>
        <color theme="1"/>
        <rFont val="宋体"/>
        <charset val="134"/>
      </rPr>
      <t>其中：</t>
    </r>
    <r>
      <rPr>
        <sz val="10"/>
        <color theme="1"/>
        <rFont val="Times New Roman"/>
        <charset val="134"/>
      </rPr>
      <t xml:space="preserve">  </t>
    </r>
    <r>
      <rPr>
        <sz val="10"/>
        <color theme="1"/>
        <rFont val="宋体"/>
        <charset val="134"/>
      </rPr>
      <t>一般公共预算：</t>
    </r>
    <r>
      <rPr>
        <sz val="10"/>
        <color theme="1"/>
        <rFont val="Times New Roman"/>
        <charset val="134"/>
      </rPr>
      <t>31982.42</t>
    </r>
  </si>
  <si>
    <t>其中：基本支出：20363.86</t>
  </si>
  <si>
    <r>
      <rPr>
        <sz val="10.5"/>
        <color indexed="8"/>
        <rFont val="Times New Roman"/>
        <charset val="134"/>
      </rPr>
      <t xml:space="preserve">          </t>
    </r>
    <r>
      <rPr>
        <sz val="10.5"/>
        <color indexed="8"/>
        <rFont val="仿宋"/>
        <charset val="134"/>
      </rPr>
      <t>政府性基金拨款：</t>
    </r>
  </si>
  <si>
    <r>
      <rPr>
        <sz val="10.5"/>
        <color rgb="FF000000"/>
        <rFont val="Times New Roman"/>
        <charset val="134"/>
      </rPr>
      <t xml:space="preserve">      </t>
    </r>
    <r>
      <rPr>
        <sz val="10.5"/>
        <color rgb="FF000000"/>
        <rFont val="仿宋"/>
        <charset val="134"/>
      </rPr>
      <t>项目支出：</t>
    </r>
    <r>
      <rPr>
        <sz val="10.5"/>
        <color rgb="FF000000"/>
        <rFont val="Times New Roman"/>
        <charset val="134"/>
      </rPr>
      <t>376.93</t>
    </r>
  </si>
  <si>
    <r>
      <rPr>
        <sz val="10"/>
        <color theme="1"/>
        <rFont val="宋体"/>
        <charset val="134"/>
      </rPr>
      <t>政府性基金拨款：</t>
    </r>
  </si>
  <si>
    <t>项目支出：12917.88</t>
  </si>
  <si>
    <t>纳入专户管理的非税收入拨款：</t>
  </si>
  <si>
    <t>纳入专户管理的非税收入拨款：4140.91</t>
  </si>
  <si>
    <t xml:space="preserve">          其他资金：</t>
  </si>
  <si>
    <t>其他资金：4</t>
  </si>
  <si>
    <t>年度总体目标</t>
  </si>
  <si>
    <t>预期目标</t>
  </si>
  <si>
    <t>实际完成情况　</t>
  </si>
  <si>
    <r>
      <rPr>
        <sz val="10"/>
        <color theme="1"/>
        <rFont val="宋体"/>
        <charset val="134"/>
      </rPr>
      <t>年度总体目标</t>
    </r>
  </si>
  <si>
    <r>
      <rPr>
        <sz val="10"/>
        <color theme="1"/>
        <rFont val="宋体"/>
        <charset val="134"/>
      </rPr>
      <t>预期目标</t>
    </r>
  </si>
  <si>
    <r>
      <rPr>
        <sz val="10"/>
        <color theme="1"/>
        <rFont val="宋体"/>
        <charset val="134"/>
      </rPr>
      <t>实际完成情况　</t>
    </r>
  </si>
  <si>
    <t>开展创业培训10万人次</t>
  </si>
  <si>
    <t>完成创业培训12.88万人次</t>
  </si>
  <si>
    <r>
      <rPr>
        <sz val="10"/>
        <color theme="1"/>
        <rFont val="宋体"/>
        <charset val="134"/>
      </rPr>
      <t>目标</t>
    </r>
    <r>
      <rPr>
        <sz val="10"/>
        <color theme="1"/>
        <rFont val="Times New Roman"/>
        <charset val="134"/>
      </rPr>
      <t>1</t>
    </r>
    <r>
      <rPr>
        <sz val="10"/>
        <color theme="1"/>
        <rFont val="宋体"/>
        <charset val="134"/>
      </rPr>
      <t>：全力确保就业局势稳定</t>
    </r>
  </si>
  <si>
    <r>
      <rPr>
        <sz val="10"/>
        <color theme="1"/>
        <rFont val="宋体"/>
        <charset val="134"/>
      </rPr>
      <t>　</t>
    </r>
    <r>
      <rPr>
        <sz val="10"/>
        <color theme="1"/>
        <rFont val="Times New Roman"/>
        <charset val="134"/>
      </rPr>
      <t xml:space="preserve">         </t>
    </r>
    <r>
      <rPr>
        <sz val="10"/>
        <color theme="1"/>
        <rFont val="宋体"/>
        <charset val="134"/>
      </rPr>
      <t>实现了就业局势稳定，加强了人才队伍建设，加强了社会保障体系建设，构建和谐稳定劳动关系。公共服务水平得到了提升。</t>
    </r>
  </si>
  <si>
    <t>开展公共就业服务专项活动5项</t>
  </si>
  <si>
    <r>
      <rPr>
        <sz val="10"/>
        <color theme="1"/>
        <rFont val="宋体"/>
        <charset val="134"/>
      </rPr>
      <t>目标</t>
    </r>
    <r>
      <rPr>
        <sz val="10"/>
        <color theme="1"/>
        <rFont val="Times New Roman"/>
        <charset val="134"/>
      </rPr>
      <t>2</t>
    </r>
    <r>
      <rPr>
        <sz val="10"/>
        <color theme="1"/>
        <rFont val="宋体"/>
        <charset val="134"/>
      </rPr>
      <t>：大力加强人才队伍建设</t>
    </r>
  </si>
  <si>
    <t>开展创新创业活动2项　　</t>
  </si>
  <si>
    <r>
      <rPr>
        <sz val="10"/>
        <color theme="1"/>
        <rFont val="宋体"/>
        <charset val="134"/>
      </rPr>
      <t>目标</t>
    </r>
    <r>
      <rPr>
        <sz val="10"/>
        <color theme="1"/>
        <rFont val="Times New Roman"/>
        <charset val="134"/>
      </rPr>
      <t>3</t>
    </r>
    <r>
      <rPr>
        <sz val="10"/>
        <color theme="1"/>
        <rFont val="宋体"/>
        <charset val="134"/>
      </rPr>
      <t>：加强社会保障体系建设</t>
    </r>
  </si>
  <si>
    <t>评选湖南省精准就业扶贫爱心单位54家</t>
  </si>
  <si>
    <r>
      <rPr>
        <sz val="10"/>
        <color theme="1"/>
        <rFont val="宋体"/>
        <charset val="134"/>
      </rPr>
      <t>目标</t>
    </r>
    <r>
      <rPr>
        <sz val="10"/>
        <color theme="1"/>
        <rFont val="Times New Roman"/>
        <charset val="134"/>
      </rPr>
      <t>4</t>
    </r>
    <r>
      <rPr>
        <sz val="10"/>
        <color theme="1"/>
        <rFont val="宋体"/>
        <charset val="134"/>
      </rPr>
      <t>：构建和谐稳定劳动关系</t>
    </r>
  </si>
  <si>
    <t>落实失业保险政策，维护社会稳定</t>
  </si>
  <si>
    <r>
      <rPr>
        <sz val="10"/>
        <color theme="1"/>
        <rFont val="宋体"/>
        <charset val="134"/>
      </rPr>
      <t>目标</t>
    </r>
    <r>
      <rPr>
        <sz val="10"/>
        <color theme="1"/>
        <rFont val="Times New Roman"/>
        <charset val="134"/>
      </rPr>
      <t>5</t>
    </r>
    <r>
      <rPr>
        <sz val="10"/>
        <color theme="1"/>
        <rFont val="宋体"/>
        <charset val="134"/>
      </rPr>
      <t>：努力提升公共服务水平　</t>
    </r>
  </si>
  <si>
    <t>绩
效
指
标</t>
  </si>
  <si>
    <t>一级指标</t>
  </si>
  <si>
    <t>二级指标</t>
  </si>
  <si>
    <t>三级指标</t>
  </si>
  <si>
    <t>年度</t>
  </si>
  <si>
    <t>实际</t>
  </si>
  <si>
    <t>偏差原因</t>
  </si>
  <si>
    <r>
      <rPr>
        <sz val="10"/>
        <color theme="1"/>
        <rFont val="宋体"/>
        <charset val="134"/>
      </rPr>
      <t>绩效指标</t>
    </r>
  </si>
  <si>
    <r>
      <rPr>
        <sz val="10"/>
        <color theme="1"/>
        <rFont val="宋体"/>
        <charset val="134"/>
      </rPr>
      <t>一级指标</t>
    </r>
  </si>
  <si>
    <r>
      <rPr>
        <sz val="10"/>
        <color theme="1"/>
        <rFont val="宋体"/>
        <charset val="134"/>
      </rPr>
      <t>二级指标</t>
    </r>
  </si>
  <si>
    <r>
      <rPr>
        <sz val="10"/>
        <color theme="1"/>
        <rFont val="宋体"/>
        <charset val="134"/>
      </rPr>
      <t>三级指标</t>
    </r>
  </si>
  <si>
    <r>
      <rPr>
        <sz val="10"/>
        <color theme="1"/>
        <rFont val="宋体"/>
        <charset val="134"/>
      </rPr>
      <t>年度指标值</t>
    </r>
  </si>
  <si>
    <r>
      <rPr>
        <sz val="10"/>
        <color theme="1"/>
        <rFont val="宋体"/>
        <charset val="134"/>
      </rPr>
      <t>实际完成值</t>
    </r>
  </si>
  <si>
    <r>
      <rPr>
        <sz val="10"/>
        <color theme="1"/>
        <rFont val="宋体"/>
        <charset val="134"/>
      </rPr>
      <t>偏差原因分析及改进措施</t>
    </r>
  </si>
  <si>
    <t>指标值</t>
  </si>
  <si>
    <t>完成值</t>
  </si>
  <si>
    <t>分析及</t>
  </si>
  <si>
    <t>改进措施</t>
  </si>
  <si>
    <t>产出指标
（50分）</t>
  </si>
  <si>
    <t>数量
指标</t>
  </si>
  <si>
    <t>在职人员控制率</t>
  </si>
  <si>
    <r>
      <rPr>
        <sz val="10"/>
        <color indexed="8"/>
        <rFont val="宋体"/>
        <charset val="134"/>
      </rPr>
      <t>≦</t>
    </r>
    <r>
      <rPr>
        <sz val="10"/>
        <color indexed="8"/>
        <rFont val="Times New Roman"/>
        <charset val="134"/>
      </rPr>
      <t>100%</t>
    </r>
  </si>
  <si>
    <r>
      <rPr>
        <sz val="10"/>
        <color theme="1"/>
        <rFont val="宋体"/>
        <charset val="134"/>
      </rPr>
      <t>产出指标</t>
    </r>
    <r>
      <rPr>
        <sz val="10"/>
        <color theme="1"/>
        <rFont val="Times New Roman"/>
        <charset val="134"/>
      </rPr>
      <t>(55</t>
    </r>
    <r>
      <rPr>
        <sz val="10"/>
        <color theme="1"/>
        <rFont val="宋体"/>
        <charset val="134"/>
      </rPr>
      <t>分</t>
    </r>
    <r>
      <rPr>
        <sz val="10"/>
        <color theme="1"/>
        <rFont val="Times New Roman"/>
        <charset val="134"/>
      </rPr>
      <t>)</t>
    </r>
  </si>
  <si>
    <r>
      <rPr>
        <sz val="10"/>
        <color theme="1"/>
        <rFont val="宋体"/>
        <charset val="134"/>
      </rPr>
      <t>数量指标</t>
    </r>
  </si>
  <si>
    <r>
      <rPr>
        <sz val="10"/>
        <color rgb="FF000000"/>
        <rFont val="宋体"/>
        <charset val="134"/>
      </rPr>
      <t>在职人员控制率</t>
    </r>
  </si>
  <si>
    <r>
      <rPr>
        <sz val="10"/>
        <color rgb="FF000000"/>
        <rFont val="宋体"/>
        <charset val="134"/>
      </rPr>
      <t>≦</t>
    </r>
    <r>
      <rPr>
        <sz val="10"/>
        <color rgb="FF000000"/>
        <rFont val="Times New Roman"/>
        <charset val="134"/>
      </rPr>
      <t>100%</t>
    </r>
  </si>
  <si>
    <t>公共就业服务专项活动完成情况</t>
  </si>
  <si>
    <r>
      <rPr>
        <sz val="10"/>
        <color indexed="8"/>
        <rFont val="Times New Roman"/>
        <charset val="134"/>
      </rPr>
      <t>4</t>
    </r>
    <r>
      <rPr>
        <sz val="10"/>
        <color indexed="8"/>
        <rFont val="仿宋"/>
        <charset val="134"/>
      </rPr>
      <t>项</t>
    </r>
  </si>
  <si>
    <r>
      <rPr>
        <sz val="10"/>
        <color rgb="FF000000"/>
        <rFont val="宋体"/>
        <charset val="134"/>
      </rPr>
      <t>新建楼堂馆所面积控制率</t>
    </r>
  </si>
  <si>
    <t>无</t>
  </si>
  <si>
    <t>创新创业活动计划完成情况</t>
  </si>
  <si>
    <r>
      <rPr>
        <sz val="10"/>
        <color indexed="8"/>
        <rFont val="Times New Roman"/>
        <charset val="134"/>
      </rPr>
      <t>2</t>
    </r>
    <r>
      <rPr>
        <sz val="10"/>
        <color indexed="8"/>
        <rFont val="仿宋"/>
        <charset val="134"/>
      </rPr>
      <t>项</t>
    </r>
  </si>
  <si>
    <r>
      <rPr>
        <sz val="10"/>
        <color rgb="FF000000"/>
        <rFont val="宋体"/>
        <charset val="134"/>
      </rPr>
      <t>新增城镇就业人数</t>
    </r>
  </si>
  <si>
    <r>
      <rPr>
        <sz val="10"/>
        <color rgb="FF000000"/>
        <rFont val="宋体"/>
        <charset val="134"/>
      </rPr>
      <t>≥</t>
    </r>
    <r>
      <rPr>
        <sz val="10"/>
        <color rgb="FF000000"/>
        <rFont val="Times New Roman"/>
        <charset val="134"/>
      </rPr>
      <t>70</t>
    </r>
    <r>
      <rPr>
        <sz val="10"/>
        <color rgb="FF000000"/>
        <rFont val="宋体"/>
        <charset val="134"/>
      </rPr>
      <t>万人</t>
    </r>
  </si>
  <si>
    <r>
      <rPr>
        <sz val="10"/>
        <color rgb="FF000000"/>
        <rFont val="Times New Roman"/>
        <charset val="134"/>
      </rPr>
      <t>72.42</t>
    </r>
    <r>
      <rPr>
        <sz val="10"/>
        <color rgb="FF000000"/>
        <rFont val="宋体"/>
        <charset val="134"/>
      </rPr>
      <t>万人</t>
    </r>
  </si>
  <si>
    <t>创业培训完成情况</t>
  </si>
  <si>
    <r>
      <rPr>
        <sz val="10"/>
        <color indexed="8"/>
        <rFont val="Times New Roman"/>
        <charset val="134"/>
      </rPr>
      <t>10</t>
    </r>
    <r>
      <rPr>
        <sz val="10"/>
        <color indexed="8"/>
        <rFont val="宋体"/>
        <charset val="134"/>
      </rPr>
      <t>万人次</t>
    </r>
  </si>
  <si>
    <r>
      <rPr>
        <sz val="10"/>
        <color indexed="8"/>
        <rFont val="Times New Roman"/>
        <charset val="134"/>
      </rPr>
      <t>12.88</t>
    </r>
    <r>
      <rPr>
        <sz val="10"/>
        <color indexed="8"/>
        <rFont val="宋体"/>
        <charset val="134"/>
      </rPr>
      <t>万人次</t>
    </r>
  </si>
  <si>
    <r>
      <rPr>
        <sz val="10"/>
        <color rgb="FF000000"/>
        <rFont val="宋体"/>
        <charset val="134"/>
      </rPr>
      <t>城镇失业登记率</t>
    </r>
  </si>
  <si>
    <r>
      <rPr>
        <sz val="10"/>
        <color rgb="FF000000"/>
        <rFont val="宋体"/>
        <charset val="134"/>
      </rPr>
      <t>≦</t>
    </r>
    <r>
      <rPr>
        <sz val="10"/>
        <color rgb="FF000000"/>
        <rFont val="Times New Roman"/>
        <charset val="134"/>
      </rPr>
      <t>4.5%</t>
    </r>
  </si>
  <si>
    <t>湖南省精准就业扶贫爱心单位评选完成情况</t>
  </si>
  <si>
    <r>
      <rPr>
        <sz val="10"/>
        <color indexed="8"/>
        <rFont val="Times New Roman"/>
        <charset val="134"/>
      </rPr>
      <t>54</t>
    </r>
    <r>
      <rPr>
        <sz val="10"/>
        <color indexed="8"/>
        <rFont val="仿宋"/>
        <charset val="134"/>
      </rPr>
      <t>家</t>
    </r>
  </si>
  <si>
    <r>
      <rPr>
        <sz val="10"/>
        <color rgb="FF000000"/>
        <rFont val="宋体"/>
        <charset val="134"/>
      </rPr>
      <t>社会保障卡持卡人数</t>
    </r>
  </si>
  <si>
    <t>≥6210万人</t>
  </si>
  <si>
    <r>
      <rPr>
        <sz val="10"/>
        <color rgb="FF000000"/>
        <rFont val="Times New Roman"/>
        <charset val="134"/>
      </rPr>
      <t>5883.56</t>
    </r>
    <r>
      <rPr>
        <sz val="10"/>
        <color rgb="FF000000"/>
        <rFont val="宋体"/>
        <charset val="134"/>
      </rPr>
      <t>万人</t>
    </r>
  </si>
  <si>
    <t>10万人次</t>
  </si>
  <si>
    <t>12.88万人次</t>
  </si>
  <si>
    <t>失业保险费收入完成情况</t>
  </si>
  <si>
    <r>
      <rPr>
        <sz val="10"/>
        <color indexed="8"/>
        <rFont val="Times New Roman"/>
        <charset val="134"/>
      </rPr>
      <t>1.68</t>
    </r>
    <r>
      <rPr>
        <sz val="10"/>
        <color indexed="8"/>
        <rFont val="宋体"/>
        <charset val="134"/>
      </rPr>
      <t>亿</t>
    </r>
  </si>
  <si>
    <r>
      <rPr>
        <sz val="10"/>
        <color indexed="8"/>
        <rFont val="Times New Roman"/>
        <charset val="134"/>
      </rPr>
      <t>1.47</t>
    </r>
    <r>
      <rPr>
        <sz val="10"/>
        <color indexed="8"/>
        <rFont val="宋体"/>
        <charset val="134"/>
      </rPr>
      <t>亿</t>
    </r>
  </si>
  <si>
    <t>2020年执行社保费减免政策，全年减免失业保险费0.27亿元，</t>
  </si>
  <si>
    <r>
      <rPr>
        <sz val="10"/>
        <color rgb="FF000000"/>
        <rFont val="宋体"/>
        <charset val="134"/>
      </rPr>
      <t>城镇失业人员再就业</t>
    </r>
  </si>
  <si>
    <r>
      <rPr>
        <sz val="10"/>
        <color rgb="FF000000"/>
        <rFont val="宋体"/>
        <charset val="134"/>
      </rPr>
      <t>≥</t>
    </r>
    <r>
      <rPr>
        <sz val="10"/>
        <color rgb="FF000000"/>
        <rFont val="Times New Roman"/>
        <charset val="134"/>
      </rPr>
      <t>30</t>
    </r>
    <r>
      <rPr>
        <sz val="10"/>
        <color rgb="FF000000"/>
        <rFont val="宋体"/>
        <charset val="134"/>
      </rPr>
      <t>万人</t>
    </r>
  </si>
  <si>
    <t>失业保险制度功能落实情况</t>
  </si>
  <si>
    <t>落实两项政策，开展两项行动</t>
  </si>
  <si>
    <t>已完成</t>
  </si>
  <si>
    <r>
      <rPr>
        <sz val="10"/>
        <color rgb="FF000000"/>
        <rFont val="宋体"/>
        <charset val="134"/>
      </rPr>
      <t>就业困难人员</t>
    </r>
  </si>
  <si>
    <r>
      <rPr>
        <sz val="10"/>
        <color rgb="FF000000"/>
        <rFont val="宋体"/>
        <charset val="134"/>
      </rPr>
      <t>≥</t>
    </r>
    <r>
      <rPr>
        <sz val="10"/>
        <color rgb="FF000000"/>
        <rFont val="Times New Roman"/>
        <charset val="134"/>
      </rPr>
      <t>10</t>
    </r>
    <r>
      <rPr>
        <sz val="10"/>
        <color rgb="FF000000"/>
        <rFont val="宋体"/>
        <charset val="134"/>
      </rPr>
      <t>万人</t>
    </r>
  </si>
  <si>
    <r>
      <rPr>
        <sz val="10"/>
        <color rgb="FF000000"/>
        <rFont val="Times New Roman"/>
        <charset val="134"/>
      </rPr>
      <t>13.84</t>
    </r>
    <r>
      <rPr>
        <sz val="10"/>
        <color rgb="FF000000"/>
        <rFont val="宋体"/>
        <charset val="134"/>
      </rPr>
      <t>万人</t>
    </r>
  </si>
  <si>
    <t>质量
指标</t>
  </si>
  <si>
    <t>管理制度健全性</t>
  </si>
  <si>
    <t>全年新增高技能人才</t>
  </si>
  <si>
    <r>
      <rPr>
        <sz val="10"/>
        <color rgb="FF000000"/>
        <rFont val="宋体"/>
        <charset val="134"/>
      </rPr>
      <t>≥</t>
    </r>
    <r>
      <rPr>
        <sz val="10"/>
        <color rgb="FF000000"/>
        <rFont val="Times New Roman"/>
        <charset val="134"/>
      </rPr>
      <t>1</t>
    </r>
    <r>
      <rPr>
        <sz val="10"/>
        <color rgb="FF000000"/>
        <rFont val="宋体"/>
        <charset val="134"/>
      </rPr>
      <t>万人</t>
    </r>
  </si>
  <si>
    <r>
      <rPr>
        <sz val="10"/>
        <color rgb="FF000000"/>
        <rFont val="Times New Roman"/>
        <charset val="134"/>
      </rPr>
      <t>1.5</t>
    </r>
    <r>
      <rPr>
        <sz val="10"/>
        <color rgb="FF000000"/>
        <rFont val="宋体"/>
        <charset val="134"/>
      </rPr>
      <t>万人</t>
    </r>
  </si>
  <si>
    <t>资金使用合规性</t>
  </si>
  <si>
    <t>技工院校招生人数</t>
  </si>
  <si>
    <t>≥3.7万人</t>
  </si>
  <si>
    <r>
      <rPr>
        <sz val="10"/>
        <color rgb="FF000000"/>
        <rFont val="Times New Roman"/>
        <charset val="134"/>
      </rPr>
      <t>5.4</t>
    </r>
    <r>
      <rPr>
        <sz val="10"/>
        <color rgb="FF000000"/>
        <rFont val="宋体"/>
        <charset val="134"/>
      </rPr>
      <t>万人</t>
    </r>
  </si>
  <si>
    <t>失业保险金支付的准确性</t>
  </si>
  <si>
    <r>
      <rPr>
        <sz val="10"/>
        <color indexed="8"/>
        <rFont val="仿宋"/>
        <charset val="134"/>
      </rPr>
      <t>≥</t>
    </r>
    <r>
      <rPr>
        <sz val="10"/>
        <color indexed="8"/>
        <rFont val="Times New Roman"/>
        <charset val="134"/>
      </rPr>
      <t>95%</t>
    </r>
  </si>
  <si>
    <r>
      <rPr>
        <sz val="10"/>
        <color rgb="FF000000"/>
        <rFont val="宋体"/>
        <charset val="134"/>
      </rPr>
      <t>养老保险人数</t>
    </r>
  </si>
  <si>
    <r>
      <rPr>
        <sz val="10"/>
        <color rgb="FF000000"/>
        <rFont val="宋体"/>
        <charset val="134"/>
      </rPr>
      <t>≥</t>
    </r>
    <r>
      <rPr>
        <sz val="10"/>
        <color rgb="FF000000"/>
        <rFont val="Times New Roman"/>
        <charset val="134"/>
      </rPr>
      <t>100%</t>
    </r>
  </si>
  <si>
    <t>时效
指标</t>
  </si>
  <si>
    <t>公共就业服务专项活动和创新创业活动完成及时性</t>
  </si>
  <si>
    <r>
      <rPr>
        <sz val="10"/>
        <color theme="1"/>
        <rFont val="宋体"/>
        <charset val="134"/>
      </rPr>
      <t>质量指标</t>
    </r>
  </si>
  <si>
    <r>
      <rPr>
        <sz val="10"/>
        <color rgb="FF000000"/>
        <rFont val="宋体"/>
        <charset val="134"/>
      </rPr>
      <t>管理制度健全性</t>
    </r>
  </si>
  <si>
    <t>政府采购及时率</t>
  </si>
  <si>
    <r>
      <rPr>
        <sz val="10"/>
        <color rgb="FF000000"/>
        <rFont val="宋体"/>
        <charset val="134"/>
      </rPr>
      <t>资金使用合规性</t>
    </r>
  </si>
  <si>
    <t>企业劳动合同签订率</t>
  </si>
  <si>
    <t>劳动人事争议仲裁结案率</t>
  </si>
  <si>
    <t>失业保险金支付的及时性</t>
  </si>
  <si>
    <t>劳动人事争议调解成功率</t>
  </si>
  <si>
    <t>成本
指标</t>
  </si>
  <si>
    <t>公用经费控制率</t>
  </si>
  <si>
    <r>
      <rPr>
        <sz val="10"/>
        <color indexed="8"/>
        <rFont val="仿宋"/>
        <charset val="134"/>
      </rPr>
      <t>≦</t>
    </r>
    <r>
      <rPr>
        <sz val="10"/>
        <color indexed="8"/>
        <rFont val="Times New Roman"/>
        <charset val="134"/>
      </rPr>
      <t>100%</t>
    </r>
  </si>
  <si>
    <t>劳动保障监察举报投诉案件结案率</t>
  </si>
  <si>
    <t>拖欠农民工工资举报投诉案件结案率</t>
  </si>
  <si>
    <t>“三公经费”控制率</t>
  </si>
  <si>
    <r>
      <rPr>
        <sz val="10"/>
        <color rgb="FF000000"/>
        <rFont val="宋体"/>
        <charset val="134"/>
      </rPr>
      <t>人事档案管理工作时效及工作质量</t>
    </r>
  </si>
  <si>
    <r>
      <rPr>
        <sz val="10"/>
        <color rgb="FF000000"/>
        <rFont val="宋体"/>
        <charset val="134"/>
      </rPr>
      <t>执行到位</t>
    </r>
  </si>
  <si>
    <t>执行到位</t>
  </si>
  <si>
    <t>奖学金、助学金补助对象准确性</t>
  </si>
  <si>
    <t>师资队伍建设合格率</t>
  </si>
  <si>
    <t>毕业设计抽查合格率</t>
  </si>
  <si>
    <t>湖南省精准就业扶贫爱心单位评选准确性</t>
  </si>
  <si>
    <t>人事考试安全管控情况</t>
  </si>
  <si>
    <t>政府采购执行率</t>
  </si>
  <si>
    <r>
      <rPr>
        <sz val="10"/>
        <color rgb="FF000000"/>
        <rFont val="宋体"/>
        <charset val="134"/>
      </rPr>
      <t>打击涉考违法犯罪措施实施情况</t>
    </r>
  </si>
  <si>
    <t>效益指标
（30分）</t>
  </si>
  <si>
    <t>经济效</t>
  </si>
  <si>
    <r>
      <rPr>
        <sz val="10"/>
        <color theme="1"/>
        <rFont val="宋体"/>
        <charset val="134"/>
      </rPr>
      <t>时效指标</t>
    </r>
  </si>
  <si>
    <r>
      <rPr>
        <sz val="10"/>
        <color rgb="FF000000"/>
        <rFont val="宋体"/>
        <charset val="134"/>
      </rPr>
      <t>各项保险按时发放率</t>
    </r>
  </si>
  <si>
    <t>益指标</t>
  </si>
  <si>
    <r>
      <rPr>
        <sz val="10"/>
        <color rgb="FF000000"/>
        <rFont val="宋体"/>
        <charset val="134"/>
      </rPr>
      <t>政府采购及时率</t>
    </r>
  </si>
  <si>
    <t>集中在年底</t>
  </si>
  <si>
    <t>社会效益指标</t>
  </si>
  <si>
    <t>城镇登记失业率</t>
  </si>
  <si>
    <r>
      <rPr>
        <sz val="10"/>
        <color indexed="8"/>
        <rFont val="仿宋"/>
        <charset val="134"/>
      </rPr>
      <t>≦</t>
    </r>
    <r>
      <rPr>
        <sz val="10"/>
        <color indexed="8"/>
        <rFont val="Times New Roman"/>
        <charset val="134"/>
      </rPr>
      <t>4.5%</t>
    </r>
  </si>
  <si>
    <r>
      <rPr>
        <sz val="10"/>
        <color theme="1"/>
        <rFont val="宋体"/>
        <charset val="134"/>
      </rPr>
      <t>成本指标</t>
    </r>
  </si>
  <si>
    <r>
      <rPr>
        <sz val="10"/>
        <color rgb="FF000000"/>
        <rFont val="Times New Roman"/>
        <charset val="134"/>
      </rPr>
      <t>“</t>
    </r>
    <r>
      <rPr>
        <sz val="10"/>
        <color rgb="FF000000"/>
        <rFont val="宋体"/>
        <charset val="134"/>
      </rPr>
      <t>三公经费</t>
    </r>
    <r>
      <rPr>
        <sz val="10"/>
        <color rgb="FF000000"/>
        <rFont val="Times New Roman"/>
        <charset val="134"/>
      </rPr>
      <t>”</t>
    </r>
    <r>
      <rPr>
        <sz val="10"/>
        <color rgb="FF000000"/>
        <rFont val="宋体"/>
        <charset val="134"/>
      </rPr>
      <t>控制率</t>
    </r>
  </si>
  <si>
    <t>零就业家庭动态清零</t>
  </si>
  <si>
    <t>动态清零</t>
  </si>
  <si>
    <t>生态效</t>
  </si>
  <si>
    <r>
      <rPr>
        <sz val="10"/>
        <color theme="1"/>
        <rFont val="宋体"/>
        <charset val="134"/>
      </rPr>
      <t>效益指标（</t>
    </r>
    <r>
      <rPr>
        <sz val="10"/>
        <color theme="1"/>
        <rFont val="Times New Roman"/>
        <charset val="134"/>
      </rPr>
      <t>25</t>
    </r>
    <r>
      <rPr>
        <sz val="10"/>
        <color theme="1"/>
        <rFont val="宋体"/>
        <charset val="134"/>
      </rPr>
      <t>分）</t>
    </r>
  </si>
  <si>
    <r>
      <rPr>
        <sz val="10"/>
        <color theme="1"/>
        <rFont val="宋体"/>
        <charset val="134"/>
      </rPr>
      <t>职责履行</t>
    </r>
  </si>
  <si>
    <r>
      <rPr>
        <sz val="10"/>
        <color theme="1"/>
        <rFont val="宋体"/>
        <charset val="134"/>
      </rPr>
      <t>重点工作完成率</t>
    </r>
  </si>
  <si>
    <r>
      <rPr>
        <sz val="10"/>
        <color theme="1"/>
        <rFont val="宋体"/>
        <charset val="134"/>
      </rPr>
      <t>　全部完成</t>
    </r>
  </si>
  <si>
    <t>　全部完成</t>
  </si>
  <si>
    <r>
      <rPr>
        <sz val="10"/>
        <color theme="1"/>
        <rFont val="宋体"/>
        <charset val="134"/>
      </rPr>
      <t>经济效益</t>
    </r>
  </si>
  <si>
    <r>
      <rPr>
        <sz val="10"/>
        <color rgb="FF000000"/>
        <rFont val="宋体"/>
        <charset val="134"/>
      </rPr>
      <t>社保资金委托投资收益完成情况</t>
    </r>
  </si>
  <si>
    <t>≥10亿元</t>
  </si>
  <si>
    <t>35.48亿元</t>
  </si>
  <si>
    <t>可持续影响指标</t>
  </si>
  <si>
    <t>行政效能</t>
  </si>
  <si>
    <t>实施效果较好</t>
  </si>
  <si>
    <t>保险资金利息收入完成情况</t>
  </si>
  <si>
    <t>≥19.19亿元</t>
  </si>
  <si>
    <r>
      <rPr>
        <sz val="10"/>
        <color rgb="FF000000"/>
        <rFont val="Times New Roman"/>
        <charset val="134"/>
      </rPr>
      <t>24.61</t>
    </r>
    <r>
      <rPr>
        <sz val="10"/>
        <color rgb="FF000000"/>
        <rFont val="宋体"/>
        <charset val="134"/>
      </rPr>
      <t>亿元</t>
    </r>
  </si>
  <si>
    <r>
      <rPr>
        <sz val="10"/>
        <color rgb="FF000000"/>
        <rFont val="宋体"/>
        <charset val="134"/>
      </rPr>
      <t>职业年金年化收益率</t>
    </r>
  </si>
  <si>
    <r>
      <rPr>
        <sz val="10"/>
        <color rgb="FF000000"/>
        <rFont val="宋体"/>
        <charset val="134"/>
      </rPr>
      <t>≥</t>
    </r>
    <r>
      <rPr>
        <sz val="10"/>
        <color rgb="FF000000"/>
        <rFont val="Times New Roman"/>
        <charset val="134"/>
      </rPr>
      <t>4.3%</t>
    </r>
  </si>
  <si>
    <t>满意度  指标  （10分）</t>
  </si>
  <si>
    <t>服务对象满意度指标</t>
  </si>
  <si>
    <t>社会公众或服务对象满意度</t>
  </si>
  <si>
    <t>劳动人事学校非税收入完成率</t>
  </si>
  <si>
    <t>≥3632.13万元</t>
  </si>
  <si>
    <r>
      <rPr>
        <sz val="10"/>
        <color rgb="FF000000"/>
        <rFont val="Times New Roman"/>
        <charset val="134"/>
      </rPr>
      <t>3809.49</t>
    </r>
    <r>
      <rPr>
        <sz val="10"/>
        <color rgb="FF000000"/>
        <rFont val="宋体"/>
        <charset val="134"/>
      </rPr>
      <t>万元</t>
    </r>
  </si>
  <si>
    <t>总分</t>
  </si>
  <si>
    <r>
      <rPr>
        <sz val="10"/>
        <color theme="1"/>
        <rFont val="宋体"/>
        <charset val="134"/>
      </rPr>
      <t>社会效益指标</t>
    </r>
  </si>
  <si>
    <r>
      <rPr>
        <sz val="10"/>
        <color rgb="FF000000"/>
        <rFont val="宋体"/>
        <charset val="134"/>
      </rPr>
      <t>对社会评才选才的贡献</t>
    </r>
  </si>
  <si>
    <r>
      <rPr>
        <sz val="10"/>
        <color rgb="FF000000"/>
        <rFont val="宋体"/>
        <charset val="134"/>
      </rPr>
      <t>较大</t>
    </r>
  </si>
  <si>
    <t>较大</t>
  </si>
  <si>
    <t>毕业生就业率</t>
  </si>
  <si>
    <t>≥70%</t>
  </si>
  <si>
    <t>师德师风行为合规性</t>
  </si>
  <si>
    <t>校园安全性</t>
  </si>
  <si>
    <r>
      <rPr>
        <sz val="10"/>
        <color rgb="FF000000"/>
        <rFont val="宋体"/>
        <charset val="134"/>
      </rPr>
      <t>各项社会保险基金完成目标任务</t>
    </r>
  </si>
  <si>
    <r>
      <rPr>
        <b/>
        <sz val="14"/>
        <rFont val="方正小标宋简体"/>
        <charset val="134"/>
      </rPr>
      <t xml:space="preserve">
</t>
    </r>
    <r>
      <rPr>
        <b/>
        <sz val="18"/>
        <rFont val="方正小标宋简体"/>
        <charset val="134"/>
      </rPr>
      <t>部门整体支出绩效自评表</t>
    </r>
    <r>
      <rPr>
        <b/>
        <sz val="14"/>
        <rFont val="方正小标宋简体"/>
        <charset val="134"/>
      </rPr>
      <t xml:space="preserve">
</t>
    </r>
    <r>
      <rPr>
        <b/>
        <sz val="12"/>
        <rFont val="仿宋"/>
        <charset val="134"/>
      </rPr>
      <t>（  2020 年度）</t>
    </r>
  </si>
  <si>
    <r>
      <rPr>
        <sz val="10"/>
        <color rgb="FF000000"/>
        <rFont val="宋体"/>
        <charset val="134"/>
      </rPr>
      <t>健全工资收入分配制度</t>
    </r>
  </si>
  <si>
    <r>
      <rPr>
        <sz val="10"/>
        <color rgb="FF000000"/>
        <rFont val="宋体"/>
        <charset val="134"/>
      </rPr>
      <t>健全</t>
    </r>
  </si>
  <si>
    <t>健全</t>
  </si>
  <si>
    <r>
      <rPr>
        <sz val="10"/>
        <color rgb="FF000000"/>
        <rFont val="宋体"/>
        <charset val="134"/>
      </rPr>
      <t>构建中国特色和谐劳动关系</t>
    </r>
  </si>
  <si>
    <r>
      <rPr>
        <sz val="10"/>
        <color rgb="FF000000"/>
        <rFont val="宋体"/>
        <charset val="134"/>
      </rPr>
      <t>全部达到目标</t>
    </r>
  </si>
  <si>
    <t>对学校知名度影响</t>
  </si>
  <si>
    <t>提升学校知名度幅度较大</t>
  </si>
  <si>
    <r>
      <rPr>
        <sz val="10"/>
        <color rgb="FF000000"/>
        <rFont val="宋体"/>
        <charset val="134"/>
      </rPr>
      <t>效果明显</t>
    </r>
  </si>
  <si>
    <t>效果明显</t>
  </si>
  <si>
    <t>湖南省人事考试院</t>
  </si>
  <si>
    <r>
      <rPr>
        <sz val="10"/>
        <color theme="1"/>
        <rFont val="宋体"/>
        <charset val="134"/>
      </rPr>
      <t>满意度指标（</t>
    </r>
    <r>
      <rPr>
        <sz val="10"/>
        <color theme="1"/>
        <rFont val="Times New Roman"/>
        <charset val="134"/>
      </rPr>
      <t>10</t>
    </r>
    <r>
      <rPr>
        <sz val="10"/>
        <color theme="1"/>
        <rFont val="宋体"/>
        <charset val="134"/>
      </rPr>
      <t>分）</t>
    </r>
  </si>
  <si>
    <r>
      <rPr>
        <sz val="10"/>
        <color theme="1"/>
        <rFont val="宋体"/>
        <charset val="134"/>
      </rPr>
      <t>服务对象满意度指标</t>
    </r>
  </si>
  <si>
    <r>
      <rPr>
        <sz val="10"/>
        <color theme="1"/>
        <rFont val="宋体"/>
        <charset val="134"/>
      </rPr>
      <t>社会公众或服务对象满意度</t>
    </r>
  </si>
  <si>
    <r>
      <rPr>
        <sz val="10"/>
        <color theme="1"/>
        <rFont val="宋体"/>
        <charset val="134"/>
      </rPr>
      <t>≥</t>
    </r>
    <r>
      <rPr>
        <sz val="10"/>
        <color theme="1"/>
        <rFont val="Times New Roman"/>
        <charset val="134"/>
      </rPr>
      <t>90%</t>
    </r>
  </si>
  <si>
    <t>年初预算数</t>
  </si>
  <si>
    <t>全年执行数</t>
  </si>
  <si>
    <r>
      <rPr>
        <sz val="10"/>
        <color theme="1"/>
        <rFont val="宋体"/>
        <charset val="134"/>
      </rPr>
      <t>总分</t>
    </r>
  </si>
  <si>
    <t xml:space="preserve">  其中：  一般公共预算：               2500</t>
  </si>
  <si>
    <t>其中：基本支出：       1009.69</t>
  </si>
  <si>
    <t xml:space="preserve">          政府性基金拨款：              </t>
  </si>
  <si>
    <t xml:space="preserve">      项目支出：       1710.95</t>
  </si>
  <si>
    <t xml:space="preserve">纳入专户管理的非税收入拨款：            </t>
  </si>
  <si>
    <t xml:space="preserve">          其他资金：                    </t>
  </si>
  <si>
    <t>安全顺利完成各项人事考试任务，各项经费支出，按照年初预算执行</t>
  </si>
  <si>
    <t>完成当年的预算收入</t>
  </si>
  <si>
    <t>　　</t>
  </si>
  <si>
    <t>绩
效
指
示</t>
  </si>
  <si>
    <t>年度指标值</t>
  </si>
  <si>
    <t>实际完成值</t>
  </si>
  <si>
    <t>≦100%</t>
  </si>
  <si>
    <t>考试计划完成情况</t>
  </si>
  <si>
    <t>考试信息化建设完成情况</t>
  </si>
  <si>
    <t>2项</t>
  </si>
  <si>
    <t>1项</t>
  </si>
  <si>
    <t>人事考试网上巡考平台暂未建设，待以后建设</t>
  </si>
  <si>
    <t>劳务费大额付现，正在逐步改为银行转账</t>
  </si>
  <si>
    <t>考试安全管控情况</t>
  </si>
  <si>
    <t>打击涉考违法犯罪措施实施情况</t>
  </si>
  <si>
    <t>考试组织及时性</t>
  </si>
  <si>
    <t>经济效益指标</t>
  </si>
  <si>
    <t>非税收入完成率</t>
  </si>
  <si>
    <t>2300万元</t>
  </si>
  <si>
    <t>2540万元</t>
  </si>
  <si>
    <t>对社会评才选才的贡献</t>
  </si>
  <si>
    <t>实施效果 较好</t>
  </si>
  <si>
    <t>满意度指标（10分）</t>
  </si>
  <si>
    <t>湖南省社会保险服务中心</t>
  </si>
  <si>
    <t xml:space="preserve">  其中：  一般公共预算：1558.42</t>
  </si>
  <si>
    <t>其中：基本支出：1227.24</t>
  </si>
  <si>
    <t xml:space="preserve">          政府性基金拨款：</t>
  </si>
  <si>
    <t xml:space="preserve">      项目支出：218.86</t>
  </si>
  <si>
    <t>1、巩固省级统筹；</t>
  </si>
  <si>
    <t>1、待遇支付确保按时足额发；</t>
  </si>
  <si>
    <t>2、防控经办风险；</t>
  </si>
  <si>
    <t>2、基金征缴站好最后一班岗；</t>
  </si>
  <si>
    <t>3、理顺内外关系；</t>
  </si>
  <si>
    <t>3、省级统筹正在持续向前推；</t>
  </si>
  <si>
    <t>4、参加城镇企业职工基本养老保险人数937万人；</t>
  </si>
  <si>
    <t>4、风险防控做到丝毫不松懈；</t>
  </si>
  <si>
    <t>5、参加全省工伤保险参保人数793万人；</t>
  </si>
  <si>
    <t>5、积极做好机关作风建设；</t>
  </si>
  <si>
    <t>6、提升服务能力。</t>
  </si>
  <si>
    <t>6、参加全省工伤保险参保人数820.47万人；</t>
  </si>
  <si>
    <t>7、参加城镇企业职工基本养老保险人数达到1039.02万人</t>
  </si>
  <si>
    <t>重点工作完成情况</t>
  </si>
  <si>
    <t>参加城镇企业职工基本养老保险人数完成情况</t>
  </si>
  <si>
    <t>937万人</t>
  </si>
  <si>
    <t>1039.02万人</t>
  </si>
  <si>
    <t>企业职工基本养老保险费收入完成情况</t>
  </si>
  <si>
    <t>709.69亿元</t>
  </si>
  <si>
    <t>820.07亿元</t>
  </si>
  <si>
    <t>基本养老保险、工伤保险待遇发放准确率</t>
  </si>
  <si>
    <t>≥95%</t>
  </si>
  <si>
    <t>≥99%</t>
  </si>
  <si>
    <t>重点工作完成的及时性</t>
  </si>
  <si>
    <t>全省养老保险统筹工作完成率</t>
  </si>
  <si>
    <t>基本养老金、丧葬抚恤补助、工伤保险发放及时性</t>
  </si>
  <si>
    <t>设备采购成本控制情况</t>
  </si>
  <si>
    <t>效益指标
（10分）</t>
  </si>
  <si>
    <t>社保基金委托投资收益完成情况</t>
  </si>
  <si>
    <t>10亿元</t>
  </si>
  <si>
    <t>社保基金利息收入完成情况</t>
  </si>
  <si>
    <t>12亿元</t>
  </si>
  <si>
    <t>18.47亿元</t>
  </si>
  <si>
    <t>社会稳定性</t>
  </si>
  <si>
    <t>对维护社会稳定效果好</t>
  </si>
  <si>
    <t>实施效果好</t>
  </si>
  <si>
    <t>≥97%</t>
  </si>
  <si>
    <t>2020年度部门整体支出绩效自评表</t>
  </si>
  <si>
    <t>单位：万元</t>
  </si>
  <si>
    <t>湖南省人力资源服务中心</t>
  </si>
  <si>
    <t>按收入性质分：1566.04</t>
  </si>
  <si>
    <t>按支出性质分：1286.57</t>
  </si>
  <si>
    <t xml:space="preserve">  其中：一般公共预算：1566.04</t>
  </si>
  <si>
    <t xml:space="preserve">  其中：基本支出：211.21</t>
  </si>
  <si>
    <t xml:space="preserve">  政府性基金拨款：</t>
  </si>
  <si>
    <t xml:space="preserve">        项目支出：1075.36</t>
  </si>
  <si>
    <t xml:space="preserve">        纳入专户管理的非税收入拨款：</t>
  </si>
  <si>
    <t xml:space="preserve">    其他资金：</t>
  </si>
  <si>
    <t>1、全力以赴做好人才交流工作；2、加强人才人事工作；3、做好流动人员人事档案管理服务工作；4、完成公共服务与经营性服务分离改革。</t>
  </si>
  <si>
    <t>　促进人才交流与合理配置，加强了人才队伍建设，优化了流动人员人事档案公共管理服务，完成了公共服务与经营性服务分离改革。</t>
  </si>
  <si>
    <t>评价标准</t>
  </si>
  <si>
    <t>指标说明</t>
  </si>
  <si>
    <t xml:space="preserve">年度指标值 </t>
  </si>
  <si>
    <t>偏差原因分析及改进措施</t>
  </si>
  <si>
    <t>产出指标（60分）</t>
  </si>
  <si>
    <t>数量指标</t>
  </si>
  <si>
    <t>预算执行率</t>
  </si>
  <si>
    <t>预算完成率95%及以上计10分，95（不含）-90%（含），计6分，90-80%（含），计4分，小于80%不得分；</t>
  </si>
  <si>
    <t>单位本年度预算完成数与预算数的比率，用以反映和考核单位预算完成程度；</t>
  </si>
  <si>
    <t>因疫情影响，线下招聘等公共服务工作无法开展，影响支出进度</t>
  </si>
  <si>
    <t>社保补贴发放人数</t>
  </si>
  <si>
    <t>完成目标值计5分，每减少5%扣1分，扣完为止</t>
  </si>
  <si>
    <t>300人</t>
  </si>
  <si>
    <r>
      <rPr>
        <sz val="9"/>
        <color theme="1"/>
        <rFont val="Calibri"/>
        <charset val="134"/>
      </rPr>
      <t>313</t>
    </r>
    <r>
      <rPr>
        <sz val="9"/>
        <color theme="1"/>
        <rFont val="宋体"/>
        <charset val="134"/>
      </rPr>
      <t>人</t>
    </r>
  </si>
  <si>
    <t>在职人员控制率≦100%，计5分；每超过1%扣0.5分，扣完为止。</t>
  </si>
  <si>
    <t>在职人员控制率=（在职人员数/编制数）×100%，在职人员数：部门（单位）实际在职人数，以财政厅确定的部门决算编制口径为准。</t>
  </si>
  <si>
    <t>质量指标</t>
  </si>
  <si>
    <t>人事档案管理服务质量</t>
  </si>
  <si>
    <t>质量为优秀计5分，良计4分，一般计2分，差计0分</t>
  </si>
  <si>
    <t>优</t>
  </si>
  <si>
    <t>部分合同无签定时间</t>
  </si>
  <si>
    <t>时效指标</t>
  </si>
  <si>
    <t>灵活就业人员社保补贴按时发放率</t>
  </si>
  <si>
    <t>资金按时发放计5分，发生3例上以上每增加一例扣0.5分，扣完为止</t>
  </si>
  <si>
    <t>按期举办人社部规定的各类招聘活动</t>
  </si>
  <si>
    <t>全部按期举办，计满分，一项未举办，扣2分，扣完为止</t>
  </si>
  <si>
    <t>援疆因疫情未举办</t>
  </si>
  <si>
    <t>按季度编制并发布《湖南省人力资源市场动态与分析》</t>
  </si>
  <si>
    <t>按期编制计5分，否则计0分</t>
  </si>
  <si>
    <t>及时办理群众申请需求</t>
  </si>
  <si>
    <t>及时计5分，未及时计0分</t>
  </si>
  <si>
    <t>及时</t>
  </si>
  <si>
    <t>成本指标</t>
  </si>
  <si>
    <t>“三公经费”控制在100%以下（含）计满分，每超出1%扣1分，扣完为止。</t>
  </si>
  <si>
    <t>“三公经费”控制率=（“三公经费”实际支出数/“三公经费”预算安排数）×100%。</t>
  </si>
  <si>
    <t>100%以下（含）计5分，每超出1%扣1分，扣完为止。</t>
  </si>
  <si>
    <t>公用经费控制率=（实际支出公用经费总额/预算安排公用经费总额）×100%。</t>
  </si>
  <si>
    <t>效益指标（30分）</t>
  </si>
  <si>
    <t>经济效益</t>
  </si>
  <si>
    <t xml:space="preserve">房租收入  </t>
  </si>
  <si>
    <t>完成目标值，计5分，每减少5%扣1分，扣完为止</t>
  </si>
  <si>
    <t>财政政策减免租金28万元</t>
  </si>
  <si>
    <t>国有资本经营收益</t>
  </si>
  <si>
    <t>完成目标值，计满5分，每减少5%扣1分，扣完为止</t>
  </si>
  <si>
    <t>社会效益</t>
  </si>
  <si>
    <t>全省就业局势总体稳定</t>
  </si>
  <si>
    <t>为省级各项目标任务作铺垫，构建中国特色和谐劳动关系。</t>
  </si>
  <si>
    <t>事业单位管理制度健全性</t>
  </si>
  <si>
    <t>①有内控管理制度，2分；②相关内控管理制度得到有效执行，3分，否则酌情计分。</t>
  </si>
  <si>
    <t>提升湖南人社工作的影响力</t>
  </si>
  <si>
    <r>
      <rPr>
        <sz val="9"/>
        <color theme="1"/>
        <rFont val="宋体"/>
        <charset val="134"/>
      </rPr>
      <t>明显提升的计</t>
    </r>
    <r>
      <rPr>
        <sz val="9"/>
        <color theme="1"/>
        <rFont val="Times New Roman"/>
        <charset val="134"/>
      </rPr>
      <t>5</t>
    </r>
    <r>
      <rPr>
        <sz val="9"/>
        <color theme="1"/>
        <rFont val="宋体"/>
        <charset val="134"/>
      </rPr>
      <t>分，良好</t>
    </r>
    <r>
      <rPr>
        <sz val="9"/>
        <color theme="1"/>
        <rFont val="Times New Roman"/>
        <charset val="134"/>
      </rPr>
      <t>4</t>
    </r>
    <r>
      <rPr>
        <sz val="9"/>
        <color theme="1"/>
        <rFont val="宋体"/>
        <charset val="134"/>
      </rPr>
      <t>分；一般</t>
    </r>
    <r>
      <rPr>
        <sz val="9"/>
        <color theme="1"/>
        <rFont val="Times New Roman"/>
        <charset val="134"/>
      </rPr>
      <t>3</t>
    </r>
    <r>
      <rPr>
        <sz val="9"/>
        <color theme="1"/>
        <rFont val="宋体"/>
        <charset val="134"/>
      </rPr>
      <t>分，无效果或者效果不明显</t>
    </r>
    <r>
      <rPr>
        <sz val="9"/>
        <color theme="1"/>
        <rFont val="Times New Roman"/>
        <charset val="134"/>
      </rPr>
      <t>0</t>
    </r>
    <r>
      <rPr>
        <sz val="9"/>
        <color theme="1"/>
        <rFont val="宋体"/>
        <charset val="134"/>
      </rPr>
      <t>分</t>
    </r>
  </si>
  <si>
    <t>影响力提升明显</t>
  </si>
  <si>
    <t>提升明显</t>
  </si>
  <si>
    <t>推动网上办事，提高行政效率效果明显的计10分，良好7分；一般5分，无效果或者效果不明显0分</t>
  </si>
  <si>
    <t>根据部门自评材料评定。</t>
  </si>
  <si>
    <t>社会公众或服务对象满意度指标</t>
  </si>
  <si>
    <t>90%（含）以上计10分；</t>
  </si>
  <si>
    <t>社会公众或服务对象是指部门（单位）履行职责而影响到的部门、群体或个人，一般采取社会调查的方式。</t>
  </si>
  <si>
    <t>80%（含）-90%，计8分；</t>
  </si>
  <si>
    <t>70%（含）-80%，计6分；</t>
  </si>
  <si>
    <t>低于70%计0分。</t>
  </si>
  <si>
    <t>合计</t>
  </si>
  <si>
    <t>部门整体支出绩效自评表</t>
  </si>
  <si>
    <t>（2020年度）</t>
  </si>
  <si>
    <t>　湖南省机关事业单位养老保险管理服务中心</t>
  </si>
  <si>
    <t>年度预算申请（万元）</t>
  </si>
  <si>
    <t>年度预算申请</t>
  </si>
  <si>
    <r>
      <rPr>
        <sz val="10.5"/>
        <color rgb="FF000000"/>
        <rFont val="Calibri"/>
        <charset val="134"/>
      </rPr>
      <t xml:space="preserve">  </t>
    </r>
    <r>
      <rPr>
        <sz val="10.5"/>
        <color rgb="FF000000"/>
        <rFont val="仿宋_GB2312"/>
        <charset val="134"/>
      </rPr>
      <t>其中：</t>
    </r>
    <r>
      <rPr>
        <sz val="10.5"/>
        <color rgb="FF000000"/>
        <rFont val="Calibri"/>
        <charset val="134"/>
      </rPr>
      <t xml:space="preserve">  </t>
    </r>
    <r>
      <rPr>
        <sz val="10.5"/>
        <color rgb="FF000000"/>
        <rFont val="仿宋_GB2312"/>
        <charset val="134"/>
      </rPr>
      <t>一般公共预算：</t>
    </r>
    <r>
      <rPr>
        <sz val="10.5"/>
        <color theme="1"/>
        <rFont val="Calibri"/>
        <charset val="134"/>
      </rPr>
      <t>627.6</t>
    </r>
  </si>
  <si>
    <r>
      <rPr>
        <sz val="10.5"/>
        <color rgb="FF000000"/>
        <rFont val="仿宋_GB2312"/>
        <charset val="134"/>
      </rPr>
      <t>其中：基本支出：</t>
    </r>
    <r>
      <rPr>
        <sz val="10.5"/>
        <color rgb="FF000000"/>
        <rFont val="Calibri"/>
        <charset val="134"/>
      </rPr>
      <t>580.4</t>
    </r>
  </si>
  <si>
    <t>政府性基金拨款：</t>
  </si>
  <si>
    <r>
      <rPr>
        <sz val="10.5"/>
        <color rgb="FF000000"/>
        <rFont val="仿宋_GB2312"/>
        <charset val="134"/>
      </rPr>
      <t>项目支出：</t>
    </r>
    <r>
      <rPr>
        <sz val="10.5"/>
        <color rgb="FF000000"/>
        <rFont val="Calibri"/>
        <charset val="134"/>
      </rPr>
      <t>47.2</t>
    </r>
  </si>
  <si>
    <t>其他资金：</t>
  </si>
  <si>
    <t xml:space="preserve">1、全省参保总人数274.53万人以上，其中参保在职人数180.48万人；2、进一步做好基本养老保险业务经办工作，确保基本养老金按时足额发放，稳妥推进社会化发放工作；
3、完善信息系统功能，完成与卡管系统、全民参保系统、企业养老保险系统和城乡居民养老保险系统对接；
4、完善制度，规范流程，加强监管，全面做好基本险收入户、支出户，职业年金归集户，确保管理规范，基金安全 。5、加强职业年金运营管理
</t>
  </si>
  <si>
    <t>1、全省参保总人数275.55万人，其中参保在职人数183.08万人；                                   2、全面落实了新制度待遇计发，确保基本养老金按时足额发放，稳妥推进了社会化发放工作；
3、实现了“2020年统一调待模块”、“终止参保人员回退功能”、“2020年调待工龄确认功能”、“职业年金虚账记实业务功能”、“年金账户设置查询、职业年金转移接续、年金非定期待遇支付”等40项新功能上线；
4、按照社会保险财务、会计制度相关规定及管理层级设立收入户、支出户和财政专户，实行收支两条线管理，专款专用，杜绝用于平衡其他政府预算等用途。全年基金管理运营安全规范。                        5、职业年金投资运营稳步提升，高效运营提收益。</t>
  </si>
  <si>
    <r>
      <rPr>
        <sz val="9"/>
        <color theme="1"/>
        <rFont val="宋体"/>
        <charset val="134"/>
      </rPr>
      <t>预算完成率</t>
    </r>
    <r>
      <rPr>
        <sz val="9"/>
        <color theme="1"/>
        <rFont val="仿宋_GB2312"/>
        <charset val="134"/>
      </rPr>
      <t>95%及</t>
    </r>
    <r>
      <rPr>
        <sz val="9"/>
        <color theme="1"/>
        <rFont val="宋体"/>
        <charset val="134"/>
      </rPr>
      <t>以上计</t>
    </r>
    <r>
      <rPr>
        <sz val="9"/>
        <color theme="1"/>
        <rFont val="仿宋_GB2312"/>
        <charset val="134"/>
      </rPr>
      <t>10</t>
    </r>
    <r>
      <rPr>
        <sz val="9"/>
        <color theme="1"/>
        <rFont val="宋体"/>
        <charset val="134"/>
      </rPr>
      <t>分，</t>
    </r>
    <r>
      <rPr>
        <sz val="9"/>
        <color theme="1"/>
        <rFont val="仿宋_GB2312"/>
        <charset val="134"/>
      </rPr>
      <t>95（不含）-90%</t>
    </r>
    <r>
      <rPr>
        <sz val="9"/>
        <color theme="1"/>
        <rFont val="宋体"/>
        <charset val="134"/>
      </rPr>
      <t>（含），计</t>
    </r>
    <r>
      <rPr>
        <sz val="9"/>
        <color theme="1"/>
        <rFont val="仿宋_GB2312"/>
        <charset val="134"/>
      </rPr>
      <t>8</t>
    </r>
    <r>
      <rPr>
        <sz val="9"/>
        <color theme="1"/>
        <rFont val="宋体"/>
        <charset val="134"/>
      </rPr>
      <t>分，</t>
    </r>
    <r>
      <rPr>
        <sz val="9"/>
        <color theme="1"/>
        <rFont val="仿宋_GB2312"/>
        <charset val="134"/>
      </rPr>
      <t>90-80%</t>
    </r>
    <r>
      <rPr>
        <sz val="9"/>
        <color theme="1"/>
        <rFont val="宋体"/>
        <charset val="134"/>
      </rPr>
      <t>（含），计</t>
    </r>
    <r>
      <rPr>
        <sz val="9"/>
        <color theme="1"/>
        <rFont val="仿宋_GB2312"/>
        <charset val="134"/>
      </rPr>
      <t>6</t>
    </r>
    <r>
      <rPr>
        <sz val="9"/>
        <color theme="1"/>
        <rFont val="宋体"/>
        <charset val="134"/>
      </rPr>
      <t>分，</t>
    </r>
    <r>
      <rPr>
        <sz val="9"/>
        <color theme="1"/>
        <rFont val="宋体"/>
        <charset val="134"/>
      </rPr>
      <t>80-70%</t>
    </r>
    <r>
      <rPr>
        <sz val="9"/>
        <color theme="1"/>
        <rFont val="宋体"/>
        <charset val="134"/>
      </rPr>
      <t>（含），计</t>
    </r>
    <r>
      <rPr>
        <sz val="9"/>
        <color theme="1"/>
        <rFont val="宋体"/>
        <charset val="134"/>
      </rPr>
      <t>4</t>
    </r>
    <r>
      <rPr>
        <sz val="9"/>
        <color theme="1"/>
        <rFont val="宋体"/>
        <charset val="134"/>
      </rPr>
      <t>分，小于</t>
    </r>
    <r>
      <rPr>
        <sz val="9"/>
        <color theme="1"/>
        <rFont val="仿宋_GB2312"/>
        <charset val="134"/>
      </rPr>
      <t>70%</t>
    </r>
    <r>
      <rPr>
        <sz val="9"/>
        <color theme="1"/>
        <rFont val="宋体"/>
        <charset val="134"/>
      </rPr>
      <t>不得分；</t>
    </r>
  </si>
  <si>
    <t>产出指标（62分）</t>
  </si>
  <si>
    <t>全省参保总人数</t>
  </si>
  <si>
    <t>全省参保人数在274.53万人以上，计满分，实际参保数每减少5%扣2分，扣完为止</t>
  </si>
  <si>
    <t>274.53万人</t>
  </si>
  <si>
    <t>275.55万人</t>
  </si>
  <si>
    <t>新建楼堂馆所面积控制率</t>
  </si>
  <si>
    <t>100%以下（含）计5分，每超出5%扣1分，扣完为止。</t>
  </si>
  <si>
    <t>楼堂馆所面积控制率=实际建设面积/批准建设面积×100% 。</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</si>
  <si>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1例不符合要求的扣1分，扣完为止。</t>
  </si>
  <si>
    <t>基金运行安全性</t>
  </si>
  <si>
    <t>基金运行安全，无一例安全事故，计满分，出现一列，扣3分，出现2例不计分</t>
  </si>
  <si>
    <t>0起</t>
  </si>
  <si>
    <t>监控机制</t>
  </si>
  <si>
    <t>制定了或具有相应的监控机制，计5分，否，计0分</t>
  </si>
  <si>
    <t>监督检查</t>
  </si>
  <si>
    <t>监督检查执行到位计5分，否则酌情扣分</t>
  </si>
  <si>
    <t>退休人员待遇按时足额发放率</t>
  </si>
  <si>
    <t>退休职工退休待遇按时发放率达到100%，计3分，否则每减少1%扣1分，扣完为止；足额发放率计3分，否则每减少1%扣1分，扣完为止</t>
  </si>
  <si>
    <t>100%计5分，每超过5%扣2分，扣完为止。</t>
  </si>
  <si>
    <t>政府采购执行率=（实际政府采购金额/政府采购预算数）×100%</t>
  </si>
  <si>
    <t>《100%</t>
  </si>
  <si>
    <t>效益指标（18）</t>
  </si>
  <si>
    <t>职业年金年化收益率</t>
  </si>
  <si>
    <t>高于省基准收益率计满分，每减少5%扣1分，扣完为止</t>
  </si>
  <si>
    <t>省基准收益率4.3%</t>
  </si>
  <si>
    <t>全省参保在职人员人数</t>
  </si>
  <si>
    <t>参保人数在180.48万人以上计满分，每减少5%扣1分，扣完为止</t>
  </si>
  <si>
    <t>180.48万人</t>
  </si>
  <si>
    <t>183.08万人</t>
  </si>
  <si>
    <t>促进部门改进文风会风，加强经费及资产管理，推动网上办事，提高行政效率，降低行政成本效果良好的计6分；较好4分；一般2分，无效果或者效果不明显0分</t>
  </si>
  <si>
    <t>良好</t>
  </si>
  <si>
    <t>事保参保人员满意度</t>
  </si>
  <si>
    <t>湖南劳动人事职业学院</t>
  </si>
  <si>
    <t>按收入性质分：11158.74</t>
  </si>
  <si>
    <t>按支出性质分：10176.98</t>
  </si>
  <si>
    <t xml:space="preserve">  其中：  一般公共预算：7013.83</t>
  </si>
  <si>
    <t>其中：基本支出：7386.52</t>
  </si>
  <si>
    <t xml:space="preserve">      项目支出：2790.46</t>
  </si>
  <si>
    <t xml:space="preserve">          其他资金：4</t>
  </si>
  <si>
    <t>拟招收学生2800人，完成学杂费收入3632.13万元，毕业设计抽查合格率达到90%，毕业生就业率达到教育部标准70%，准确、按时足额发放各项学生奖、助学金，完成新进教师的培训，完成实训室等各项基础设施建设和相关设备采购，不断提升学校的知名度，得到学生、家长及社会的认可。</t>
  </si>
  <si>
    <t>招收学生3221人，完成学杂费收入3870.14万元，毕业设计抽查合格率98%，毕业生就业率77.42%，按规定足额及时发放了各项学生奖、助学金，完成了新进教师的培训，完成了实训室等各项基础设施建设和相关设备采购，不断提升学校的知名度，得到学生、家长及社会的认可。</t>
  </si>
  <si>
    <t>扩招学生，新进教师较多</t>
  </si>
  <si>
    <t>招生人数完成情况</t>
  </si>
  <si>
    <t>2800人</t>
  </si>
  <si>
    <t>3221人</t>
  </si>
  <si>
    <t>奖学金、助学金发放标准准确性</t>
  </si>
  <si>
    <t>物业管理合同执行情况</t>
  </si>
  <si>
    <t>设备采购数量完成情况</t>
  </si>
  <si>
    <t>重点工作完成及时性</t>
  </si>
  <si>
    <t>新建楼堂馆所投资概算控制率</t>
  </si>
  <si>
    <t>3632.13万元</t>
  </si>
  <si>
    <t>3870.14万元</t>
  </si>
  <si>
    <t>社会效</t>
  </si>
  <si>
    <t>满意度</t>
  </si>
  <si>
    <t>≥90%</t>
  </si>
  <si>
    <t>指标</t>
  </si>
  <si>
    <t>（10分）</t>
  </si>
  <si>
    <t>湖南省人力资源和社会保障厅（本级）　</t>
  </si>
  <si>
    <t>按收入性质分：14751.47</t>
  </si>
  <si>
    <t>按支出性质分：13793.09</t>
  </si>
  <si>
    <t xml:space="preserve">  其中：  一般公共预算：14751.47</t>
  </si>
  <si>
    <t>其中：基本支出：7759.8</t>
  </si>
  <si>
    <t>项目支出：6033.29</t>
  </si>
  <si>
    <t>1、全力以赴做好稳就业工作；2、深化社会保障制度改革；3、加强人才人事工作；4、构建和谐劳动关系；5、扎实推进人力资源社会保障扶贫工作；6、加强系统行风建设；7、抓好综合性基础性工作；8、全面加强党的建设和队伍建设　　</t>
  </si>
  <si>
    <t>　实现了就业局势稳定，深化了社会保障制度改革，加强了人才队伍建设，加强了社会保障体系建设，构建和谐稳定劳动关系。公共服务水平得到了提升。加强了党的建设和队伍建设　</t>
  </si>
  <si>
    <t>新增城镇就业人数</t>
  </si>
  <si>
    <t>100%以上（含）计2分，每降低5%,扣0.5分，扣完为止</t>
  </si>
  <si>
    <r>
      <rPr>
        <sz val="10"/>
        <color theme="1"/>
        <rFont val="等线 Light"/>
        <charset val="134"/>
      </rPr>
      <t>7</t>
    </r>
    <r>
      <rPr>
        <sz val="11"/>
        <color theme="1"/>
        <charset val="134"/>
      </rPr>
      <t>0万人</t>
    </r>
  </si>
  <si>
    <r>
      <rPr>
        <sz val="11"/>
        <color theme="1"/>
        <charset val="134"/>
      </rPr>
      <t>7</t>
    </r>
    <r>
      <rPr>
        <sz val="11"/>
        <color theme="1"/>
        <charset val="134"/>
      </rPr>
      <t>2.42</t>
    </r>
    <r>
      <rPr>
        <sz val="11"/>
        <color theme="1"/>
        <charset val="134"/>
      </rPr>
      <t>万人</t>
    </r>
  </si>
  <si>
    <t>城镇失业登记率</t>
  </si>
  <si>
    <t>14.5%以下（含）计2分，每降低0.5%,扣0.5分，扣完为止</t>
  </si>
  <si>
    <t>4.5%以内</t>
  </si>
  <si>
    <t>社会保障卡持卡人数</t>
  </si>
  <si>
    <t>6210万人</t>
  </si>
  <si>
    <t>5883.56万人</t>
  </si>
  <si>
    <t>城镇失业人员再就业</t>
  </si>
  <si>
    <t>30万人</t>
  </si>
  <si>
    <t>35.76万人</t>
  </si>
  <si>
    <t>就业困难人员</t>
  </si>
  <si>
    <t>10万人</t>
  </si>
  <si>
    <t>13.84万人</t>
  </si>
  <si>
    <t>2020年新开工工程建设项目工伤保险参保率达到90%</t>
  </si>
  <si>
    <t>90%以上（含）计2分，每降低5%,扣0.5分，扣完为止</t>
  </si>
  <si>
    <t>100%计5分，每降低5%扣0.5分，扣完为止。</t>
  </si>
  <si>
    <t>1万人</t>
  </si>
  <si>
    <t>1.5万人</t>
  </si>
  <si>
    <t>3.7万人</t>
  </si>
  <si>
    <t>5.4万人</t>
  </si>
  <si>
    <t>养老保险人数</t>
  </si>
  <si>
    <t>参加城镇职工基本养老保险人数1622万人、参加失业保险人数623万人、参加工伤保险人数达到806万人,</t>
  </si>
  <si>
    <t>部分资金存在串指标现象，就业资金的使用中未按完成工作进度付款</t>
  </si>
  <si>
    <t>企业劳动合同签订率90%及以上计2分，90（不含）-80%（含），计1分，80-70%（含），计0.5分，小于80%不得分；</t>
  </si>
  <si>
    <r>
      <rPr>
        <sz val="10"/>
        <color theme="1"/>
        <rFont val="宋体"/>
        <charset val="134"/>
      </rPr>
      <t>劳动人事争议仲裁结案率</t>
    </r>
  </si>
  <si>
    <r>
      <rPr>
        <sz val="10"/>
        <color theme="1"/>
        <rFont val="宋体"/>
        <charset val="134"/>
      </rPr>
      <t>劳动人事争议仲裁结案率</t>
    </r>
    <r>
      <rPr>
        <sz val="10"/>
        <color theme="1"/>
        <rFont val="Times New Roman"/>
        <charset val="134"/>
      </rPr>
      <t>90%</t>
    </r>
    <r>
      <rPr>
        <sz val="10"/>
        <color theme="1"/>
        <rFont val="宋体"/>
        <charset val="134"/>
      </rPr>
      <t>及以上计</t>
    </r>
    <r>
      <rPr>
        <sz val="10"/>
        <color theme="1"/>
        <rFont val="Times New Roman"/>
        <charset val="134"/>
      </rPr>
      <t>3</t>
    </r>
    <r>
      <rPr>
        <sz val="10"/>
        <color theme="1"/>
        <rFont val="宋体"/>
        <charset val="134"/>
      </rPr>
      <t>分，</t>
    </r>
    <r>
      <rPr>
        <sz val="10"/>
        <color theme="1"/>
        <rFont val="Times New Roman"/>
        <charset val="134"/>
      </rPr>
      <t>90</t>
    </r>
    <r>
      <rPr>
        <sz val="10"/>
        <color theme="1"/>
        <rFont val="宋体"/>
        <charset val="134"/>
      </rPr>
      <t>（不含）</t>
    </r>
    <r>
      <rPr>
        <sz val="10"/>
        <color theme="1"/>
        <rFont val="Times New Roman"/>
        <charset val="134"/>
      </rPr>
      <t>-80%</t>
    </r>
    <r>
      <rPr>
        <sz val="10"/>
        <color theme="1"/>
        <rFont val="宋体"/>
        <charset val="134"/>
      </rPr>
      <t>（含），计</t>
    </r>
    <r>
      <rPr>
        <sz val="10"/>
        <color theme="1"/>
        <rFont val="Times New Roman"/>
        <charset val="134"/>
      </rPr>
      <t>2</t>
    </r>
    <r>
      <rPr>
        <sz val="10"/>
        <color theme="1"/>
        <rFont val="宋体"/>
        <charset val="134"/>
      </rPr>
      <t>分，</t>
    </r>
    <r>
      <rPr>
        <sz val="10"/>
        <color theme="1"/>
        <rFont val="Times New Roman"/>
        <charset val="134"/>
      </rPr>
      <t>80-70%</t>
    </r>
    <r>
      <rPr>
        <sz val="10"/>
        <color theme="1"/>
        <rFont val="宋体"/>
        <charset val="134"/>
      </rPr>
      <t>（含），计</t>
    </r>
    <r>
      <rPr>
        <sz val="10"/>
        <color theme="1"/>
        <rFont val="Times New Roman"/>
        <charset val="134"/>
      </rPr>
      <t>1</t>
    </r>
    <r>
      <rPr>
        <sz val="10"/>
        <color theme="1"/>
        <rFont val="宋体"/>
        <charset val="134"/>
      </rPr>
      <t>分，小于</t>
    </r>
    <r>
      <rPr>
        <sz val="10"/>
        <color theme="1"/>
        <rFont val="Times New Roman"/>
        <charset val="134"/>
      </rPr>
      <t>80%</t>
    </r>
    <r>
      <rPr>
        <sz val="10"/>
        <color theme="1"/>
        <rFont val="宋体"/>
        <charset val="134"/>
      </rPr>
      <t>不得分；</t>
    </r>
  </si>
  <si>
    <t>劳动人事争议调解成功率60%及以上计3分，60（不含）-50%（含），计2分，50-40%（含），计1分，小于40%不得分；</t>
  </si>
  <si>
    <r>
      <rPr>
        <sz val="10"/>
        <color theme="1"/>
        <rFont val="宋体"/>
        <charset val="134"/>
      </rPr>
      <t>劳动保障监察举报投诉案件结案率</t>
    </r>
    <r>
      <rPr>
        <sz val="10"/>
        <color theme="1"/>
        <rFont val="Times New Roman"/>
        <charset val="134"/>
      </rPr>
      <t>96%</t>
    </r>
    <r>
      <rPr>
        <sz val="10"/>
        <color theme="1"/>
        <rFont val="宋体"/>
        <charset val="134"/>
      </rPr>
      <t>及以上计</t>
    </r>
    <r>
      <rPr>
        <sz val="10"/>
        <color theme="1"/>
        <rFont val="Times New Roman"/>
        <charset val="134"/>
      </rPr>
      <t>3</t>
    </r>
    <r>
      <rPr>
        <sz val="10"/>
        <color theme="1"/>
        <rFont val="宋体"/>
        <charset val="134"/>
      </rPr>
      <t>分，</t>
    </r>
    <r>
      <rPr>
        <sz val="10"/>
        <color theme="1"/>
        <rFont val="Times New Roman"/>
        <charset val="134"/>
      </rPr>
      <t>96</t>
    </r>
    <r>
      <rPr>
        <sz val="10"/>
        <color theme="1"/>
        <rFont val="宋体"/>
        <charset val="134"/>
      </rPr>
      <t>（不含）</t>
    </r>
    <r>
      <rPr>
        <sz val="10"/>
        <color theme="1"/>
        <rFont val="Times New Roman"/>
        <charset val="134"/>
      </rPr>
      <t>-90%</t>
    </r>
    <r>
      <rPr>
        <sz val="10"/>
        <color theme="1"/>
        <rFont val="宋体"/>
        <charset val="134"/>
      </rPr>
      <t>（含），计</t>
    </r>
    <r>
      <rPr>
        <sz val="10"/>
        <color theme="1"/>
        <rFont val="Times New Roman"/>
        <charset val="134"/>
      </rPr>
      <t>3</t>
    </r>
    <r>
      <rPr>
        <sz val="10"/>
        <color theme="1"/>
        <rFont val="宋体"/>
        <charset val="134"/>
      </rPr>
      <t>分，</t>
    </r>
    <r>
      <rPr>
        <sz val="10"/>
        <color theme="1"/>
        <rFont val="Times New Roman"/>
        <charset val="134"/>
      </rPr>
      <t>90-80%</t>
    </r>
    <r>
      <rPr>
        <sz val="10"/>
        <color theme="1"/>
        <rFont val="宋体"/>
        <charset val="134"/>
      </rPr>
      <t>（含），计</t>
    </r>
    <r>
      <rPr>
        <sz val="10"/>
        <color theme="1"/>
        <rFont val="Times New Roman"/>
        <charset val="134"/>
      </rPr>
      <t>2</t>
    </r>
    <r>
      <rPr>
        <sz val="10"/>
        <color theme="1"/>
        <rFont val="宋体"/>
        <charset val="134"/>
      </rPr>
      <t>分，小于</t>
    </r>
    <r>
      <rPr>
        <sz val="10"/>
        <color theme="1"/>
        <rFont val="Times New Roman"/>
        <charset val="134"/>
      </rPr>
      <t>80%</t>
    </r>
    <r>
      <rPr>
        <sz val="10"/>
        <color theme="1"/>
        <rFont val="宋体"/>
        <charset val="134"/>
      </rPr>
      <t>不得分；</t>
    </r>
  </si>
  <si>
    <r>
      <rPr>
        <sz val="10"/>
        <color theme="1"/>
        <rFont val="Times New Roman"/>
        <charset val="134"/>
      </rPr>
      <t>98%</t>
    </r>
    <r>
      <rPr>
        <sz val="10"/>
        <color theme="1"/>
        <rFont val="宋体"/>
        <charset val="134"/>
      </rPr>
      <t>及以上计</t>
    </r>
    <r>
      <rPr>
        <sz val="10"/>
        <color theme="1"/>
        <rFont val="Times New Roman"/>
        <charset val="134"/>
      </rPr>
      <t>3</t>
    </r>
    <r>
      <rPr>
        <sz val="10"/>
        <color theme="1"/>
        <rFont val="宋体"/>
        <charset val="134"/>
      </rPr>
      <t>分，</t>
    </r>
    <r>
      <rPr>
        <sz val="10"/>
        <color theme="1"/>
        <rFont val="Times New Roman"/>
        <charset val="134"/>
      </rPr>
      <t>98</t>
    </r>
    <r>
      <rPr>
        <sz val="10"/>
        <color theme="1"/>
        <rFont val="宋体"/>
        <charset val="134"/>
      </rPr>
      <t>（不含）</t>
    </r>
    <r>
      <rPr>
        <sz val="10"/>
        <color theme="1"/>
        <rFont val="Times New Roman"/>
        <charset val="134"/>
      </rPr>
      <t>-90%</t>
    </r>
    <r>
      <rPr>
        <sz val="10"/>
        <color theme="1"/>
        <rFont val="宋体"/>
        <charset val="134"/>
      </rPr>
      <t>（含），计</t>
    </r>
    <r>
      <rPr>
        <sz val="10"/>
        <color theme="1"/>
        <rFont val="Times New Roman"/>
        <charset val="134"/>
      </rPr>
      <t>2</t>
    </r>
    <r>
      <rPr>
        <sz val="10"/>
        <color theme="1"/>
        <rFont val="宋体"/>
        <charset val="134"/>
      </rPr>
      <t>分，</t>
    </r>
    <r>
      <rPr>
        <sz val="10"/>
        <color theme="1"/>
        <rFont val="Times New Roman"/>
        <charset val="134"/>
      </rPr>
      <t>90-80%</t>
    </r>
    <r>
      <rPr>
        <sz val="10"/>
        <color theme="1"/>
        <rFont val="宋体"/>
        <charset val="134"/>
      </rPr>
      <t>（含），计</t>
    </r>
    <r>
      <rPr>
        <sz val="10"/>
        <color theme="1"/>
        <rFont val="Times New Roman"/>
        <charset val="134"/>
      </rPr>
      <t>1</t>
    </r>
    <r>
      <rPr>
        <sz val="10"/>
        <color theme="1"/>
        <rFont val="宋体"/>
        <charset val="134"/>
      </rPr>
      <t>分，小于</t>
    </r>
    <r>
      <rPr>
        <sz val="10"/>
        <color theme="1"/>
        <rFont val="Times New Roman"/>
        <charset val="134"/>
      </rPr>
      <t>80%</t>
    </r>
    <r>
      <rPr>
        <sz val="10"/>
        <color theme="1"/>
        <rFont val="宋体"/>
        <charset val="134"/>
      </rPr>
      <t>不得分；</t>
    </r>
  </si>
  <si>
    <t>各项保险按时发放率</t>
  </si>
  <si>
    <t>社保资金、失业保险资金、工伤资金按时发放计4分，发生3例上以上每增加一例扣0.5分，扣完为止</t>
  </si>
  <si>
    <t>是，计满分，否，计0分</t>
  </si>
  <si>
    <t xml:space="preserve">是否及时完成采购数量 </t>
  </si>
  <si>
    <t>效益指标（20）</t>
  </si>
  <si>
    <t>各项信息系统正常运行，确保各项保险基金正常收缴，为省级各项目标任务作铺垫，构建中国特色和谐劳动关系。</t>
  </si>
  <si>
    <t>社会保障制度人员全覆盖</t>
  </si>
  <si>
    <t>做到了人员全覆盖，计3分，每降低5%扣0.5分，扣完为止。</t>
  </si>
  <si>
    <t>①有内控管理制度，2分；②相关内控管理制度得到有效执行，2分，否则酌情计分。</t>
  </si>
  <si>
    <r>
      <rPr>
        <sz val="11"/>
        <color theme="1"/>
        <rFont val="宋体"/>
        <charset val="134"/>
      </rPr>
      <t>明显提升的计</t>
    </r>
    <r>
      <rPr>
        <sz val="11"/>
        <color theme="1"/>
        <rFont val="Times New Roman"/>
        <charset val="134"/>
      </rPr>
      <t>5</t>
    </r>
    <r>
      <rPr>
        <sz val="11"/>
        <color theme="1"/>
        <rFont val="宋体"/>
        <charset val="134"/>
      </rPr>
      <t>分，良好</t>
    </r>
    <r>
      <rPr>
        <sz val="11"/>
        <color theme="1"/>
        <rFont val="Times New Roman"/>
        <charset val="134"/>
      </rPr>
      <t>4</t>
    </r>
    <r>
      <rPr>
        <sz val="11"/>
        <color theme="1"/>
        <rFont val="宋体"/>
        <charset val="134"/>
      </rPr>
      <t>分；一般</t>
    </r>
    <r>
      <rPr>
        <sz val="11"/>
        <color theme="1"/>
        <rFont val="Times New Roman"/>
        <charset val="134"/>
      </rPr>
      <t>3</t>
    </r>
    <r>
      <rPr>
        <sz val="11"/>
        <color theme="1"/>
        <rFont val="宋体"/>
        <charset val="134"/>
      </rPr>
      <t>分，无效果或者效果不明显</t>
    </r>
    <r>
      <rPr>
        <sz val="11"/>
        <color theme="1"/>
        <rFont val="Times New Roman"/>
        <charset val="134"/>
      </rPr>
      <t>0</t>
    </r>
    <r>
      <rPr>
        <sz val="11"/>
        <color theme="1"/>
        <rFont val="宋体"/>
        <charset val="134"/>
      </rPr>
      <t>分</t>
    </r>
  </si>
  <si>
    <t>湖南省人民武装学校</t>
  </si>
  <si>
    <t>按收入性质分：1565.88</t>
  </si>
  <si>
    <t>按支出性质分：1330.77</t>
  </si>
  <si>
    <t xml:space="preserve">  其中：  一般公共预算：1565.88</t>
  </si>
  <si>
    <t>其中：基本支出：695.39</t>
  </si>
  <si>
    <t xml:space="preserve">      项目支出：635.38</t>
  </si>
  <si>
    <t>完成年度省军区赋予的培训任务，确保安全顺利，按计划完成维修改造项目施工。</t>
  </si>
  <si>
    <t>完成了年度省军区赋予的4期培训任务，确保了安全顺利，确保按课表完成相关课时授课，通过培训提高参训了学员业务能力，完成了维修改造项目施工。</t>
  </si>
  <si>
    <t>产出指标
（60分）</t>
  </si>
  <si>
    <t>专武干部集训任务完成情况</t>
  </si>
  <si>
    <t>4期</t>
  </si>
  <si>
    <t>修缮工程内容完成情况</t>
  </si>
  <si>
    <t>3项</t>
  </si>
  <si>
    <t>专武干部集训任务完成及时性</t>
  </si>
  <si>
    <t>修缮工程完成及时性</t>
  </si>
  <si>
    <t>修缮工程投资概算控制率</t>
  </si>
  <si>
    <t>效益指标
（20分）</t>
  </si>
  <si>
    <t>对提升全民国防观念，培育基层党政干部国防素质以及提升基层专武干部本职业务能力的贡献</t>
  </si>
  <si>
    <t>好</t>
  </si>
  <si>
    <t>课题研究工作成效</t>
  </si>
  <si>
    <t>8项</t>
  </si>
  <si>
    <t>9项</t>
  </si>
  <si>
    <t>培训学员满意度</t>
  </si>
  <si>
    <r>
      <rPr>
        <sz val="18"/>
        <color rgb="FF000000"/>
        <rFont val="Calibri"/>
        <charset val="134"/>
      </rPr>
      <t>2020</t>
    </r>
    <r>
      <rPr>
        <sz val="18"/>
        <color rgb="FF000000"/>
        <rFont val="方正小标宋_GBK"/>
        <charset val="134"/>
      </rPr>
      <t>年度</t>
    </r>
    <r>
      <rPr>
        <sz val="18"/>
        <color rgb="FF000000"/>
        <rFont val="方正小标宋_GBK"/>
        <charset val="134"/>
      </rPr>
      <t>部门整体支出绩效自评表</t>
    </r>
  </si>
  <si>
    <t xml:space="preserve"> </t>
  </si>
  <si>
    <r>
      <rPr>
        <sz val="10.5"/>
        <color rgb="FF000000"/>
        <rFont val="仿宋_GB2312"/>
        <charset val="134"/>
      </rPr>
      <t>湖南省城乡居民社会养老保险管理服务中心</t>
    </r>
    <r>
      <rPr>
        <sz val="10.5"/>
        <color rgb="FF000000"/>
        <rFont val="Calibri"/>
        <charset val="134"/>
      </rPr>
      <t>　</t>
    </r>
  </si>
  <si>
    <r>
      <rPr>
        <sz val="10.5"/>
        <color rgb="FF000000"/>
        <rFont val="宋体"/>
        <charset val="134"/>
      </rPr>
      <t>按支出性质分：</t>
    </r>
    <r>
      <rPr>
        <sz val="10.5"/>
        <color rgb="FF000000"/>
        <rFont val="Calibri"/>
        <charset val="134"/>
      </rPr>
      <t>272.08</t>
    </r>
  </si>
  <si>
    <r>
      <rPr>
        <sz val="10.5"/>
        <color rgb="FF000000"/>
        <rFont val="Calibri"/>
        <charset val="134"/>
      </rPr>
      <t xml:space="preserve">  其中：  一般公共预算：</t>
    </r>
    <r>
      <rPr>
        <sz val="10.5"/>
        <color rgb="FF000000"/>
        <rFont val="Calibri"/>
        <charset val="134"/>
      </rPr>
      <t>303.64</t>
    </r>
  </si>
  <si>
    <r>
      <rPr>
        <sz val="10.5"/>
        <color rgb="FF000000"/>
        <rFont val="Calibri"/>
        <charset val="134"/>
      </rPr>
      <t>其中：基本支出：</t>
    </r>
    <r>
      <rPr>
        <sz val="10.5"/>
        <color rgb="FF000000"/>
        <rFont val="Calibri"/>
        <charset val="134"/>
      </rPr>
      <t>225.23</t>
    </r>
  </si>
  <si>
    <r>
      <rPr>
        <sz val="10.5"/>
        <color rgb="FF000000"/>
        <rFont val="Calibri"/>
        <charset val="134"/>
      </rPr>
      <t>项目支出：</t>
    </r>
    <r>
      <rPr>
        <sz val="10.5"/>
        <color rgb="FF000000"/>
        <rFont val="Calibri"/>
        <charset val="134"/>
      </rPr>
      <t>46.85</t>
    </r>
  </si>
  <si>
    <t>绩</t>
  </si>
  <si>
    <t>效</t>
  </si>
  <si>
    <t>指</t>
  </si>
  <si>
    <t>标</t>
  </si>
  <si>
    <t>产出指标</t>
  </si>
  <si>
    <t>数量</t>
  </si>
  <si>
    <r>
      <rPr>
        <sz val="10.5"/>
        <color rgb="FF000000"/>
        <rFont val="Calibri"/>
        <charset val="134"/>
      </rPr>
      <t>(5</t>
    </r>
    <r>
      <rPr>
        <sz val="10.5"/>
        <color rgb="FF000000"/>
        <rFont val="Calibri"/>
        <charset val="134"/>
      </rPr>
      <t>4</t>
    </r>
    <r>
      <rPr>
        <sz val="10.5"/>
        <color rgb="FF000000"/>
        <rFont val="Calibri"/>
        <charset val="134"/>
      </rPr>
      <t>分)</t>
    </r>
  </si>
  <si>
    <t>质量</t>
  </si>
  <si>
    <t>时效</t>
  </si>
  <si>
    <t>城乡居保按时足额发放率</t>
  </si>
  <si>
    <t>成本</t>
  </si>
  <si>
    <t>效益指标</t>
  </si>
  <si>
    <t>社保扶贫推进</t>
  </si>
  <si>
    <t>贫困人员参保率达100 %，实现应保尽保</t>
  </si>
  <si>
    <r>
      <rPr>
        <sz val="10.5"/>
        <color rgb="FF000000"/>
        <rFont val="Calibri"/>
        <charset val="134"/>
      </rPr>
      <t>（</t>
    </r>
    <r>
      <rPr>
        <sz val="10.5"/>
        <color rgb="FF000000"/>
        <rFont val="Calibri"/>
        <charset val="134"/>
      </rPr>
      <t>26</t>
    </r>
    <r>
      <rPr>
        <sz val="10.5"/>
        <color rgb="FF000000"/>
        <rFont val="Calibri"/>
        <charset val="134"/>
      </rPr>
      <t>分）　</t>
    </r>
  </si>
  <si>
    <t>“城乡居保全覆盖宣传月”活动宣传效果</t>
  </si>
  <si>
    <t>效果显著</t>
  </si>
  <si>
    <t>参保人员满意度</t>
  </si>
  <si>
    <r>
      <rPr>
        <sz val="10.5"/>
        <color rgb="FF000000"/>
        <rFont val="Calibri"/>
        <charset val="134"/>
      </rPr>
      <t>（10</t>
    </r>
    <r>
      <rPr>
        <sz val="10.5"/>
        <color rgb="FF000000"/>
        <rFont val="仿宋_GB2312"/>
        <charset val="134"/>
      </rPr>
      <t>分）</t>
    </r>
  </si>
  <si>
    <r>
      <rPr>
        <sz val="18"/>
        <rFont val="宋体"/>
        <charset val="134"/>
      </rPr>
      <t>项目支出绩效自评表</t>
    </r>
    <r>
      <rPr>
        <sz val="16"/>
        <rFont val="宋体"/>
        <charset val="134"/>
      </rPr>
      <t xml:space="preserve">
</t>
    </r>
    <r>
      <rPr>
        <sz val="14"/>
        <rFont val="宋体"/>
        <charset val="134"/>
      </rPr>
      <t>（2020年度）</t>
    </r>
  </si>
  <si>
    <t>附件3</t>
  </si>
  <si>
    <t>2020年度项目支出绩效自评表</t>
  </si>
  <si>
    <t>项目支</t>
  </si>
  <si>
    <t>业务工作经费</t>
  </si>
  <si>
    <t>业务工作专项　</t>
  </si>
  <si>
    <t>出名称</t>
  </si>
  <si>
    <t>主管部门</t>
  </si>
  <si>
    <t>湖南省人力资源和社会保障厅</t>
  </si>
  <si>
    <t>实施单位</t>
  </si>
  <si>
    <t>　湖南省人力资源和社会保障厅</t>
  </si>
  <si>
    <t>湖南省人力资源和社会保障厅（本级）</t>
  </si>
  <si>
    <t>项目资金
（万元）</t>
  </si>
  <si>
    <t>项目资金（万元）</t>
  </si>
  <si>
    <t>年度资金总额　</t>
  </si>
  <si>
    <t>其中：当年财政拨款　</t>
  </si>
  <si>
    <t xml:space="preserve">      上年结转资金　</t>
  </si>
  <si>
    <t>上年结转资金　</t>
  </si>
  <si>
    <t xml:space="preserve">      其他资金</t>
  </si>
  <si>
    <t>其他资金</t>
  </si>
  <si>
    <t>2800人，完成学杂费收入3632.13万元，毕业设计抽查合格率达到90%，准确、按时足额发放各项学生奖、助学金，完成新进教师的培训，不断提升学校的知名度，得到学生、家长及社会的认可。</t>
  </si>
  <si>
    <t>招收学生3221人，完成学杂费收入3870.14万元，毕业设计抽查合格率98%，按规定足额及时发放了各项学生奖、助学金，完成了新进教师的培训，不断提升学校的知名度，得到学生、家长及社会的认可。</t>
  </si>
  <si>
    <t>1、全力以赴做好稳就业工作；2、深化社会保障制度改革；3、加强人才人事工作；4、构建和谐劳动关系；5、扎实推进人力资源社会保障扶贫工作；6、加强系统行风建设。　　　</t>
  </si>
  <si>
    <t>　实现了就业局势稳定，深化了社会保障制度改革，加强了人才队伍建设，加强了社会保障体系建设，构建和谐稳定劳动关系。公共服务水平得到了提升。加强了系统行风建设。</t>
  </si>
  <si>
    <t>产出指标（55分）</t>
  </si>
  <si>
    <t>省政府特殊津贴发放人数</t>
  </si>
  <si>
    <t>按计划人数发放，计满分，否则完成比率每减少5%扣0.5分，扣完为止</t>
  </si>
  <si>
    <t xml:space="preserve">是否按计划完成发放数量 </t>
  </si>
  <si>
    <t>院士津贴发放人数</t>
  </si>
  <si>
    <t>是否按计划发放</t>
  </si>
  <si>
    <t>劳动人事学校招生人数完成情况</t>
  </si>
  <si>
    <t>新进教师培训情况</t>
  </si>
  <si>
    <t>存在串指标的现象</t>
  </si>
  <si>
    <t>学金、助学金补助对象准确性</t>
  </si>
  <si>
    <t>企业劳动合同签订率90%及以上计3分，90（不含）-80%（含），计2分，80-70%（含），计1分，小于80%不得分；</t>
  </si>
  <si>
    <t>劳动人事争议仲裁结案率90%及以上计3分，90（不含）-80%（含），计2分，80-70%（含），计1分，小于80%不得分；</t>
  </si>
  <si>
    <t>采购成本控制情况</t>
  </si>
  <si>
    <t>效益指标（20分）</t>
  </si>
  <si>
    <t>劳动保障监察举报投诉案件结案率96%及以上计3分，96（不含）-90%（含），计3分，90-80%（含），计2分，小于80%不得分；</t>
  </si>
  <si>
    <t>98%及以上计3分，98（不含）-90%（含），计2分，90-80%（含），计1分，小于80%不得分；</t>
  </si>
  <si>
    <t>各项教学、培训任务按时开展</t>
  </si>
  <si>
    <t>及时完成采购计划，计满分，否，按完成比例得分</t>
  </si>
  <si>
    <t>是否及时完成采购计划</t>
  </si>
  <si>
    <t>厉行节约，充分发挥资金效益</t>
  </si>
  <si>
    <t>资金使用效益高计7分，效益良好计5分，一般计3分，无效益0分</t>
  </si>
  <si>
    <t>100%计5分，每超过（降低）5%扣1分，扣完为止。</t>
  </si>
  <si>
    <t>效益指标（25）</t>
  </si>
  <si>
    <t>职责履行</t>
  </si>
  <si>
    <t>重点工作完成率</t>
  </si>
  <si>
    <t>健全人事人才体制机制</t>
  </si>
  <si>
    <t>根据年初工作计划的完成程度确定</t>
  </si>
  <si>
    <t>全部达到目标</t>
  </si>
  <si>
    <t>3809.49万元</t>
  </si>
  <si>
    <t>明显提升的计5分，良好4分；一般3分，无效果或者效果不明显0分</t>
  </si>
  <si>
    <t>推动网上办事，提高行政效率效果明显的计5分，良好3分；一般2分，无效果或者效果不明显0分</t>
  </si>
  <si>
    <t>填表人：</t>
  </si>
  <si>
    <t>填报日期：2021年5月20日</t>
  </si>
  <si>
    <t> 联系电话： 84900055</t>
  </si>
  <si>
    <t>单位负责人签字：颜利</t>
  </si>
  <si>
    <t>业务工作经费　</t>
  </si>
  <si>
    <t>项目资金</t>
  </si>
  <si>
    <t>1、深入推进全民参保计划，积极做好征缴衔接工作，确保待遇按时足额发放。</t>
  </si>
  <si>
    <t>　　1、做好了征缴衔接工作，确保待遇按时足额发放。</t>
  </si>
  <si>
    <t>2、助扶贫，推进应保尽保。推进贫困人员应保尽保。落实政府代缴保费政策。保障困难群体待遇水平。</t>
  </si>
  <si>
    <t>2、实现了贫困人员应保尽保。保障困难群体待遇水平。</t>
  </si>
  <si>
    <t>3、防风险，强化基金监管。健全完善内控制度。强化基金运行管理。加强基金风险防控。</t>
  </si>
  <si>
    <t>3、健全完善了内控制度。加强基金风险防控。</t>
  </si>
  <si>
    <t>4、谋转型，创新经办服务。修订完善经办规程。推动经办工作数字化转型。推进经办质量管理。强化信息系统支撑。加大经办宣传力度。</t>
  </si>
  <si>
    <t>4、修订完善经办规程。推动经办工作数字化转型。推进经办质量管理。强化了信息系统支撑。加大了经办宣传力度。</t>
  </si>
  <si>
    <t>宣传册及用品采购数</t>
  </si>
  <si>
    <t>(50分)</t>
  </si>
  <si>
    <t>宣传活动举办成功率</t>
  </si>
  <si>
    <t>采购宣传册及用品质量达标率</t>
  </si>
  <si>
    <t>宣传活动举办及时率</t>
  </si>
  <si>
    <t>及时完成</t>
  </si>
  <si>
    <t>是否营造了全民参保的良好社会氛围</t>
  </si>
  <si>
    <t>社保扶贫工作推进</t>
  </si>
  <si>
    <t>贫困人员达到应参尽参计和应发尽发</t>
  </si>
  <si>
    <t>服务对象满意度</t>
  </si>
  <si>
    <r>
      <rPr>
        <sz val="18"/>
        <rFont val="宋体"/>
        <charset val="134"/>
      </rPr>
      <t>项目支出绩效自评表</t>
    </r>
    <r>
      <rPr>
        <sz val="16"/>
        <rFont val="宋体"/>
        <charset val="134"/>
      </rPr>
      <t xml:space="preserve">
</t>
    </r>
    <r>
      <rPr>
        <sz val="14"/>
        <rFont val="宋体"/>
        <charset val="134"/>
      </rPr>
      <t>（ 2020  年度）</t>
    </r>
  </si>
  <si>
    <t>业务工作经费-专武干部培训项目和大型维修改造项目</t>
  </si>
  <si>
    <t>完成年度省军区赋予的培训任务，确保安全顺利，按计划完成维修改造项目施工。　　</t>
  </si>
  <si>
    <t>产出指标(60分)</t>
  </si>
  <si>
    <t>专武干部集训完成情况</t>
  </si>
  <si>
    <t>修缮工程完成情况</t>
  </si>
  <si>
    <t>管理制度健全</t>
  </si>
  <si>
    <t>专武干部集训及时性</t>
  </si>
  <si>
    <t>学员满意度</t>
  </si>
  <si>
    <t>绩效指标</t>
  </si>
  <si>
    <t>产出指标（50分）</t>
  </si>
  <si>
    <t>考试组织按时性</t>
  </si>
  <si>
    <t>非税收入</t>
  </si>
  <si>
    <t>1.全力以赴做好流动人员人事档案管理工作；2、完成公共服务与经营性服务分离改革。</t>
  </si>
  <si>
    <t>　做好了流动人员人事档案管理工作，基本完成了公共服务与经营性服务分离改革。</t>
  </si>
  <si>
    <t>档案管理服务工作完成率</t>
  </si>
  <si>
    <t>全年全部完成档案管理服务工作计10分，每3例未完成扣1分，依此类推，扣完为止</t>
  </si>
  <si>
    <t>部分资金支付的合同无签定的时间</t>
  </si>
  <si>
    <t>项目资金支付及时率</t>
  </si>
  <si>
    <t>项目资金序时支付，计5分，未序时支付按比例酌情扣分</t>
  </si>
  <si>
    <t>是否序时支付</t>
  </si>
  <si>
    <t>主要资金在年底集中支付（2020年10月，厅里批复中心直接聘用公共服务工作人员，2020年度作为过渡期，由市场公司提供公共服务工作人员并垫付人员经费，中心年底根据实际垫付金额，支付垫付费用）</t>
  </si>
  <si>
    <t>是否及时</t>
  </si>
  <si>
    <t>资金使用效益高计10分，效益良好计7分，一般计3分，无效益0分</t>
  </si>
  <si>
    <t>高</t>
  </si>
  <si>
    <t>①有内控管理制度，5分；②相关内控管理制度得到有效执行，5分，否则酌情计分。</t>
  </si>
  <si>
    <t>项目支出绩效自评表</t>
  </si>
  <si>
    <t>2020年度</t>
  </si>
  <si>
    <t>项目支出名称</t>
  </si>
  <si>
    <t>1、做好基本养老保险业务经办工作，确保基本养老金按时足额发放，稳妥推进社会化发放工作；
2、完善制度，规范流程，加强监管，全面做好基本险收入户、支出户，职业年金归集户，确保管理规范，基金安全 。3、加强职业年金运营管理。</t>
  </si>
  <si>
    <t xml:space="preserve">1、全面落实了新制度待遇计发，确保基本养老金按时足额发放，稳妥推进了社会化发放工作；
2、按照社会保险财务、会计制度相关规定及管理层级设立收入户、支出户和财政专户，实行收支两条线管理，专款专用，杜绝用于平衡其他政府预算等用途。全年基金管理运营安全规范。                                                      3、职业年金投资运营稳步提升，高效运营提收益。　    </t>
  </si>
  <si>
    <t>设备购买数量</t>
  </si>
  <si>
    <t xml:space="preserve">是否按计划完成采购数量 </t>
  </si>
  <si>
    <t>采购设备质量合规性</t>
  </si>
  <si>
    <t>是否合格</t>
  </si>
  <si>
    <t>100%计5分，每超过（降低）5%扣2分，扣完为止。</t>
  </si>
  <si>
    <t>使用效能</t>
  </si>
  <si>
    <t>推动网上办事，提高行政效率效果良好的计20分，较好计10分，一般5分；无效果或者效果不明显0分</t>
  </si>
  <si>
    <t>服务对象是指部门（单位）履行职责而影响到的部门、群体或个人，一般采取社会调查的方式。</t>
  </si>
  <si>
    <r>
      <rPr>
        <sz val="18"/>
        <rFont val="宋体"/>
        <charset val="134"/>
      </rPr>
      <t>项目支出绩效自评表</t>
    </r>
    <r>
      <rPr>
        <sz val="16"/>
        <rFont val="宋体"/>
        <charset val="134"/>
      </rPr>
      <t xml:space="preserve">
</t>
    </r>
    <r>
      <rPr>
        <sz val="14"/>
        <rFont val="宋体"/>
        <charset val="134"/>
      </rPr>
      <t>（ 2020 年度）</t>
    </r>
  </si>
  <si>
    <t>1、省级统筹正在持续向前推；</t>
  </si>
  <si>
    <t>2、风险防控做到丝毫不松懈；</t>
  </si>
  <si>
    <t>3、提升服务能力。</t>
  </si>
  <si>
    <t>3、开设网上培训窗口；</t>
  </si>
  <si>
    <t>4、拓展网上经办服务；</t>
  </si>
  <si>
    <t>5、大力开展社保政策宣传、业务宣传和形象宣传。</t>
  </si>
  <si>
    <t>改革任务完成情况</t>
  </si>
  <si>
    <t>社会保险补贴发放准确率</t>
  </si>
  <si>
    <t>改革任务完成及时性</t>
  </si>
  <si>
    <t>降费减负</t>
  </si>
  <si>
    <t>效果好</t>
  </si>
  <si>
    <t>附件4</t>
  </si>
  <si>
    <t>运行维护经费</t>
  </si>
  <si>
    <t>（   2020年度）</t>
  </si>
  <si>
    <t>运行维护专项</t>
  </si>
  <si>
    <t>运行维护经费　</t>
  </si>
  <si>
    <t>上年结转资金</t>
  </si>
  <si>
    <t>按时按质完成办公设备和家具的采购　　</t>
  </si>
  <si>
    <t>按时完成了办公设备采购</t>
  </si>
  <si>
    <t>年度     指标值</t>
  </si>
  <si>
    <t>实际     完成值</t>
  </si>
  <si>
    <t>1、全力以赴做好稳就业工作；2、深化社会保障制度改革；3、加强人才人事工作；4、构建和谐劳动关系；5、扎实推进人力资源社会保障扶贫工作；6、加强系统行风建设。　　</t>
  </si>
  <si>
    <t>1、全力以赴做好稳就业工作；2、深化社会保障制度改革；3、加强人才人事工作；4、构建和谐劳动关系；5、扎实推进人力资源社会保障扶贫工作；6、加强系统行风建设。　</t>
  </si>
  <si>
    <t>实现了就业局势稳定，深化了社会保障制度改革，加强了人才队伍建设，加强了社会保障体系建设，构建和谐稳定劳动关系。公共服务水平得到了提升。加强了系统行风建设。</t>
  </si>
  <si>
    <t>信息系统采购数量</t>
  </si>
  <si>
    <t>是，计满分，否则完成比率每减少5%扣1分，扣完为止</t>
  </si>
  <si>
    <t>个别合同无签定时间</t>
  </si>
  <si>
    <t>采购设备合规性</t>
  </si>
  <si>
    <t>企业劳动合同签订率90%及以上计5分，90（不含）-80%（含），计3分，80-70%（含），计2分，小于80%不得分；</t>
  </si>
  <si>
    <t>采购及时性</t>
  </si>
  <si>
    <t>未及时采购办公设备，今后尽早按计划采购。</t>
  </si>
  <si>
    <t>劳动人事争议仲裁结案率90%及以上计5分，90（不含）-80%（含），计3分，80-70%（含），计2分，小于80%不得分；</t>
  </si>
  <si>
    <t>劳动人事争议调解成功率60%及以上计5分，60（不含）-50%（含），计3分，50-40%（含），计2分，小于40%不得分；</t>
  </si>
  <si>
    <t>劳动保障监察举报投诉案件结案率96%及以上计5分，96（不含）-90%（含），计4分，90-80%（含），计3分，小于80%不得分；</t>
  </si>
  <si>
    <t>98%及以上计5分，98（不含）-90%（含），计4分，90-80%（含），计3分，小于80%不得分；</t>
  </si>
  <si>
    <t>信息系统验收合格率</t>
  </si>
  <si>
    <t>生态效益指标</t>
  </si>
  <si>
    <t>验收合格，计满分，否则计0分</t>
  </si>
  <si>
    <t>业务专网运行正常性</t>
  </si>
  <si>
    <t>2次以下</t>
  </si>
  <si>
    <t>公共就业、养老保险、劳动关系、人事人才等信息系统运转正常</t>
  </si>
  <si>
    <t>2起以下</t>
  </si>
  <si>
    <t>发生影响业务正常开展的事故：2起及以下计7，3起及以上每增加一起扣2分，扣完为止。</t>
  </si>
  <si>
    <t>信息系统是否正常运转，出现故障是否及时维护</t>
  </si>
  <si>
    <t>2起</t>
  </si>
  <si>
    <t>资金使用效益高计5分，效益良好计4分，一般计3分，无效益0分</t>
  </si>
  <si>
    <t>信息系统有效性</t>
  </si>
  <si>
    <t>做到了人员全覆盖，计分，每降低5%扣2分，扣完为止。</t>
  </si>
  <si>
    <t>推动网上办事，提高行政效率效果明显的计5分，良好4分；一般3分，无效果或者效果不明显0分</t>
  </si>
  <si>
    <t>效果良好</t>
  </si>
  <si>
    <t>填表人：       填报日期：2021年5月20日          联系电话： 84900055            单位负责人签字：颜利</t>
  </si>
  <si>
    <t>2021.05.18</t>
  </si>
  <si>
    <r>
      <rPr>
        <sz val="10"/>
        <color theme="1"/>
        <rFont val="宋体"/>
        <charset val="134"/>
      </rPr>
      <t>附件</t>
    </r>
    <r>
      <rPr>
        <sz val="10"/>
        <color theme="1"/>
        <rFont val="Times New Roman"/>
        <charset val="134"/>
      </rPr>
      <t>5</t>
    </r>
  </si>
  <si>
    <r>
      <rPr>
        <sz val="10"/>
        <color theme="1"/>
        <rFont val="宋体"/>
        <charset val="134"/>
      </rPr>
      <t>项目支出绩效自评表</t>
    </r>
  </si>
  <si>
    <r>
      <rPr>
        <b/>
        <sz val="20"/>
        <color theme="1"/>
        <rFont val="宋体"/>
        <charset val="134"/>
      </rPr>
      <t>项目支出绩效自评表</t>
    </r>
  </si>
  <si>
    <r>
      <rPr>
        <sz val="10"/>
        <color theme="1"/>
        <rFont val="宋体"/>
        <charset val="134"/>
      </rPr>
      <t>（</t>
    </r>
    <r>
      <rPr>
        <sz val="10"/>
        <color theme="1"/>
        <rFont val="Times New Roman"/>
        <charset val="134"/>
      </rPr>
      <t xml:space="preserve">   2019</t>
    </r>
    <r>
      <rPr>
        <sz val="10"/>
        <color theme="1"/>
        <rFont val="宋体"/>
        <charset val="134"/>
      </rPr>
      <t>年度）</t>
    </r>
  </si>
  <si>
    <r>
      <rPr>
        <sz val="10"/>
        <color theme="1"/>
        <rFont val="宋体"/>
        <charset val="134"/>
      </rPr>
      <t>项目支</t>
    </r>
  </si>
  <si>
    <r>
      <rPr>
        <sz val="10"/>
        <color theme="1"/>
        <rFont val="宋体"/>
        <charset val="134"/>
      </rPr>
      <t>就业补助资金　</t>
    </r>
  </si>
  <si>
    <r>
      <rPr>
        <sz val="10"/>
        <color theme="1"/>
        <rFont val="宋体"/>
        <charset val="134"/>
      </rPr>
      <t>出名称</t>
    </r>
  </si>
  <si>
    <r>
      <rPr>
        <sz val="10"/>
        <color theme="1"/>
        <rFont val="宋体"/>
        <charset val="134"/>
      </rPr>
      <t>主管部门</t>
    </r>
  </si>
  <si>
    <r>
      <rPr>
        <sz val="10"/>
        <color theme="1"/>
        <rFont val="宋体"/>
        <charset val="134"/>
      </rPr>
      <t>　湖南省人力资源和社会保障厅</t>
    </r>
  </si>
  <si>
    <r>
      <rPr>
        <sz val="10"/>
        <color theme="1"/>
        <rFont val="宋体"/>
        <charset val="134"/>
      </rPr>
      <t>实施单位</t>
    </r>
  </si>
  <si>
    <r>
      <rPr>
        <sz val="10"/>
        <color theme="1"/>
        <rFont val="宋体"/>
        <charset val="134"/>
      </rPr>
      <t>湖南省人力资源和社会保障厅</t>
    </r>
  </si>
  <si>
    <r>
      <rPr>
        <sz val="10"/>
        <color theme="1"/>
        <rFont val="宋体"/>
        <charset val="134"/>
      </rPr>
      <t>项目资金（万元）</t>
    </r>
  </si>
  <si>
    <r>
      <rPr>
        <sz val="10"/>
        <color theme="1"/>
        <rFont val="宋体"/>
        <charset val="134"/>
      </rPr>
      <t>年初</t>
    </r>
  </si>
  <si>
    <r>
      <rPr>
        <sz val="10"/>
        <color theme="1"/>
        <rFont val="宋体"/>
        <charset val="134"/>
      </rPr>
      <t>全年</t>
    </r>
  </si>
  <si>
    <r>
      <rPr>
        <sz val="10"/>
        <color theme="1"/>
        <rFont val="宋体"/>
        <charset val="134"/>
      </rPr>
      <t>预算数</t>
    </r>
  </si>
  <si>
    <r>
      <rPr>
        <sz val="10"/>
        <color theme="1"/>
        <rFont val="宋体"/>
        <charset val="134"/>
      </rPr>
      <t>执行数</t>
    </r>
  </si>
  <si>
    <r>
      <rPr>
        <sz val="10"/>
        <color theme="1"/>
        <rFont val="宋体"/>
        <charset val="134"/>
      </rPr>
      <t>年度资金总额　</t>
    </r>
  </si>
  <si>
    <r>
      <rPr>
        <sz val="10"/>
        <color theme="1"/>
        <rFont val="宋体"/>
        <charset val="134"/>
      </rPr>
      <t>其中：当年财政拨款　</t>
    </r>
  </si>
  <si>
    <r>
      <rPr>
        <sz val="10"/>
        <color theme="1"/>
        <rFont val="宋体"/>
        <charset val="134"/>
      </rPr>
      <t>上年结转资金　</t>
    </r>
  </si>
  <si>
    <r>
      <rPr>
        <sz val="10"/>
        <color theme="1"/>
        <rFont val="宋体"/>
        <charset val="134"/>
      </rPr>
      <t>其他资金</t>
    </r>
  </si>
  <si>
    <r>
      <rPr>
        <sz val="10"/>
        <color theme="1"/>
        <rFont val="宋体"/>
        <charset val="134"/>
      </rPr>
      <t>　</t>
    </r>
    <r>
      <rPr>
        <sz val="10"/>
        <color theme="1"/>
        <rFont val="Times New Roman"/>
        <charset val="134"/>
      </rPr>
      <t xml:space="preserve">         </t>
    </r>
    <r>
      <rPr>
        <sz val="10"/>
        <color theme="1"/>
        <rFont val="宋体"/>
        <charset val="134"/>
      </rPr>
      <t>实现了就业局势稳定，加强了人才队伍建设，构建发和谐稳定劳动关系。</t>
    </r>
  </si>
  <si>
    <r>
      <rPr>
        <sz val="10"/>
        <color theme="1"/>
        <rFont val="宋体"/>
        <charset val="134"/>
      </rPr>
      <t>　</t>
    </r>
    <r>
      <rPr>
        <sz val="10"/>
        <color theme="1"/>
        <rFont val="Times New Roman"/>
        <charset val="134"/>
      </rPr>
      <t xml:space="preserve">         </t>
    </r>
    <r>
      <rPr>
        <sz val="10"/>
        <color theme="1"/>
        <rFont val="宋体"/>
        <charset val="134"/>
      </rPr>
      <t>实现了就业局势稳定，加强了人才队伍建设，构建和谐稳定劳动关系。</t>
    </r>
  </si>
  <si>
    <r>
      <rPr>
        <sz val="10"/>
        <color theme="1"/>
        <rFont val="宋体"/>
        <charset val="134"/>
      </rPr>
      <t>目标</t>
    </r>
    <r>
      <rPr>
        <sz val="10"/>
        <color theme="1"/>
        <rFont val="Times New Roman"/>
        <charset val="134"/>
      </rPr>
      <t>3</t>
    </r>
    <r>
      <rPr>
        <sz val="10"/>
        <color theme="1"/>
        <rFont val="宋体"/>
        <charset val="134"/>
      </rPr>
      <t>：构建和谐稳定劳动关系</t>
    </r>
  </si>
  <si>
    <r>
      <rPr>
        <sz val="10"/>
        <color theme="1"/>
        <rFont val="宋体"/>
        <charset val="134"/>
      </rPr>
      <t>绩</t>
    </r>
  </si>
  <si>
    <r>
      <rPr>
        <sz val="10"/>
        <color theme="1"/>
        <rFont val="宋体"/>
        <charset val="134"/>
      </rPr>
      <t>年度</t>
    </r>
  </si>
  <si>
    <r>
      <rPr>
        <sz val="10"/>
        <color theme="1"/>
        <rFont val="宋体"/>
        <charset val="134"/>
      </rPr>
      <t>实际</t>
    </r>
  </si>
  <si>
    <r>
      <rPr>
        <sz val="10"/>
        <color theme="1"/>
        <rFont val="宋体"/>
        <charset val="134"/>
      </rPr>
      <t>偏差原因</t>
    </r>
  </si>
  <si>
    <r>
      <rPr>
        <sz val="10"/>
        <color theme="1"/>
        <rFont val="宋体"/>
        <charset val="134"/>
      </rPr>
      <t>效</t>
    </r>
  </si>
  <si>
    <r>
      <rPr>
        <sz val="10"/>
        <color theme="1"/>
        <rFont val="宋体"/>
        <charset val="134"/>
      </rPr>
      <t>指标值</t>
    </r>
  </si>
  <si>
    <r>
      <rPr>
        <sz val="10"/>
        <color theme="1"/>
        <rFont val="宋体"/>
        <charset val="134"/>
      </rPr>
      <t>完成值</t>
    </r>
  </si>
  <si>
    <r>
      <rPr>
        <sz val="10"/>
        <color theme="1"/>
        <rFont val="宋体"/>
        <charset val="134"/>
      </rPr>
      <t>分析及</t>
    </r>
  </si>
  <si>
    <r>
      <rPr>
        <sz val="10"/>
        <color theme="1"/>
        <rFont val="宋体"/>
        <charset val="134"/>
      </rPr>
      <t>指</t>
    </r>
  </si>
  <si>
    <r>
      <rPr>
        <sz val="10"/>
        <color theme="1"/>
        <rFont val="宋体"/>
        <charset val="134"/>
      </rPr>
      <t>改进措施</t>
    </r>
  </si>
  <si>
    <r>
      <rPr>
        <sz val="10"/>
        <color theme="1"/>
        <rFont val="宋体"/>
        <charset val="134"/>
      </rPr>
      <t>标</t>
    </r>
  </si>
  <si>
    <r>
      <rPr>
        <sz val="10"/>
        <color theme="1"/>
        <rFont val="宋体"/>
        <charset val="134"/>
      </rPr>
      <t>产出指标</t>
    </r>
  </si>
  <si>
    <r>
      <rPr>
        <sz val="10"/>
        <color rgb="FF000000"/>
        <rFont val="宋体"/>
        <charset val="134"/>
      </rPr>
      <t>享受职业培训补贴人员数量</t>
    </r>
  </si>
  <si>
    <r>
      <rPr>
        <sz val="10"/>
        <color rgb="FF000000"/>
        <rFont val="Times New Roman"/>
        <charset val="134"/>
      </rPr>
      <t>30</t>
    </r>
    <r>
      <rPr>
        <sz val="10"/>
        <color rgb="FF000000"/>
        <rFont val="宋体"/>
        <charset val="134"/>
      </rPr>
      <t>万人</t>
    </r>
  </si>
  <si>
    <r>
      <rPr>
        <sz val="10"/>
        <color rgb="FF000000"/>
        <rFont val="Times New Roman"/>
        <charset val="134"/>
      </rPr>
      <t>32.76</t>
    </r>
    <r>
      <rPr>
        <sz val="10"/>
        <color rgb="FF000000"/>
        <rFont val="宋体"/>
        <charset val="134"/>
      </rPr>
      <t>万人</t>
    </r>
  </si>
  <si>
    <r>
      <rPr>
        <sz val="10"/>
        <color theme="1"/>
        <rFont val="宋体"/>
        <charset val="134"/>
      </rPr>
      <t>产出指标</t>
    </r>
    <r>
      <rPr>
        <sz val="10"/>
        <color theme="1"/>
        <rFont val="Times New Roman"/>
        <charset val="134"/>
      </rPr>
      <t>(54</t>
    </r>
    <r>
      <rPr>
        <sz val="10"/>
        <color theme="1"/>
        <rFont val="宋体"/>
        <charset val="134"/>
      </rPr>
      <t>分</t>
    </r>
    <r>
      <rPr>
        <sz val="10"/>
        <color theme="1"/>
        <rFont val="Times New Roman"/>
        <charset val="134"/>
      </rPr>
      <t>)</t>
    </r>
  </si>
  <si>
    <r>
      <rPr>
        <sz val="10"/>
        <color theme="1"/>
        <rFont val="Times New Roman"/>
        <charset val="134"/>
      </rPr>
      <t>(50</t>
    </r>
    <r>
      <rPr>
        <sz val="10"/>
        <color theme="1"/>
        <rFont val="宋体"/>
        <charset val="134"/>
      </rPr>
      <t>分</t>
    </r>
    <r>
      <rPr>
        <sz val="10"/>
        <color theme="1"/>
        <rFont val="Times New Roman"/>
        <charset val="134"/>
      </rPr>
      <t>)</t>
    </r>
  </si>
  <si>
    <r>
      <rPr>
        <sz val="10"/>
        <color rgb="FF000000"/>
        <rFont val="宋体"/>
        <charset val="134"/>
      </rPr>
      <t>享受职业技能鉴定补贴人员数量</t>
    </r>
  </si>
  <si>
    <r>
      <rPr>
        <sz val="10"/>
        <color rgb="FF000000"/>
        <rFont val="Times New Roman"/>
        <charset val="134"/>
      </rPr>
      <t>8</t>
    </r>
    <r>
      <rPr>
        <sz val="10"/>
        <color rgb="FF000000"/>
        <rFont val="宋体"/>
        <charset val="134"/>
      </rPr>
      <t>万人</t>
    </r>
  </si>
  <si>
    <r>
      <rPr>
        <sz val="10"/>
        <color rgb="FF000000"/>
        <rFont val="宋体"/>
        <charset val="134"/>
      </rPr>
      <t>享受社会保险补贴人员数量</t>
    </r>
  </si>
  <si>
    <r>
      <rPr>
        <sz val="10"/>
        <color rgb="FF000000"/>
        <rFont val="Times New Roman"/>
        <charset val="134"/>
      </rPr>
      <t>18</t>
    </r>
    <r>
      <rPr>
        <sz val="10"/>
        <color rgb="FF000000"/>
        <rFont val="宋体"/>
        <charset val="134"/>
      </rPr>
      <t>万人</t>
    </r>
  </si>
  <si>
    <r>
      <rPr>
        <sz val="10"/>
        <color rgb="FF000000"/>
        <rFont val="Times New Roman"/>
        <charset val="134"/>
      </rPr>
      <t>17.05</t>
    </r>
    <r>
      <rPr>
        <sz val="10"/>
        <color rgb="FF000000"/>
        <rFont val="宋体"/>
        <charset val="134"/>
      </rPr>
      <t>万人</t>
    </r>
  </si>
  <si>
    <r>
      <rPr>
        <sz val="10"/>
        <color rgb="FF000000"/>
        <rFont val="宋体"/>
        <charset val="134"/>
      </rPr>
      <t>享受公益性岗位补贴人员数量</t>
    </r>
  </si>
  <si>
    <r>
      <rPr>
        <sz val="10"/>
        <color rgb="FF000000"/>
        <rFont val="Times New Roman"/>
        <charset val="134"/>
      </rPr>
      <t>8.18</t>
    </r>
    <r>
      <rPr>
        <sz val="10"/>
        <color rgb="FF000000"/>
        <rFont val="宋体"/>
        <charset val="134"/>
      </rPr>
      <t>万人</t>
    </r>
  </si>
  <si>
    <r>
      <rPr>
        <sz val="10"/>
        <color rgb="FF000000"/>
        <rFont val="宋体"/>
        <charset val="134"/>
      </rPr>
      <t>享受就业见习补贴人员数量</t>
    </r>
  </si>
  <si>
    <r>
      <rPr>
        <sz val="10"/>
        <color rgb="FF000000"/>
        <rFont val="Times New Roman"/>
        <charset val="134"/>
      </rPr>
      <t>8000</t>
    </r>
    <r>
      <rPr>
        <sz val="10"/>
        <color rgb="FF000000"/>
        <rFont val="宋体"/>
        <charset val="134"/>
      </rPr>
      <t>人</t>
    </r>
  </si>
  <si>
    <r>
      <rPr>
        <sz val="10"/>
        <color rgb="FF000000"/>
        <rFont val="Times New Roman"/>
        <charset val="134"/>
      </rPr>
      <t>1.54</t>
    </r>
    <r>
      <rPr>
        <sz val="10"/>
        <color rgb="FF000000"/>
        <rFont val="宋体"/>
        <charset val="134"/>
      </rPr>
      <t>万人</t>
    </r>
  </si>
  <si>
    <r>
      <rPr>
        <sz val="10"/>
        <color rgb="FF000000"/>
        <rFont val="宋体"/>
        <charset val="134"/>
      </rPr>
      <t>符合政策规定的毕业年度高校毕业生享受求职创业补贴比例</t>
    </r>
  </si>
  <si>
    <r>
      <rPr>
        <sz val="10"/>
        <color rgb="FF000000"/>
        <rFont val="宋体"/>
        <charset val="134"/>
      </rPr>
      <t>≥</t>
    </r>
    <r>
      <rPr>
        <sz val="10"/>
        <color rgb="FF000000"/>
        <rFont val="Times New Roman"/>
        <charset val="134"/>
      </rPr>
      <t>95%</t>
    </r>
  </si>
  <si>
    <r>
      <rPr>
        <sz val="10"/>
        <color rgb="FF000000"/>
        <rFont val="宋体"/>
        <charset val="134"/>
      </rPr>
      <t>国家级高技能人才培训基地建设数量</t>
    </r>
  </si>
  <si>
    <r>
      <rPr>
        <sz val="10"/>
        <color rgb="FF000000"/>
        <rFont val="Times New Roman"/>
        <charset val="134"/>
      </rPr>
      <t>3</t>
    </r>
    <r>
      <rPr>
        <sz val="10"/>
        <color rgb="FF000000"/>
        <rFont val="宋体"/>
        <charset val="134"/>
      </rPr>
      <t>个</t>
    </r>
  </si>
  <si>
    <r>
      <rPr>
        <sz val="10"/>
        <color rgb="FF000000"/>
        <rFont val="宋体"/>
        <charset val="134"/>
      </rPr>
      <t>大师工作室建设数量</t>
    </r>
  </si>
  <si>
    <r>
      <rPr>
        <sz val="10"/>
        <color rgb="FF000000"/>
        <rFont val="宋体"/>
        <charset val="134"/>
      </rPr>
      <t>职业培训补贴发放准确率</t>
    </r>
  </si>
  <si>
    <r>
      <rPr>
        <sz val="10"/>
        <color rgb="FF000000"/>
        <rFont val="宋体"/>
        <charset val="134"/>
      </rPr>
      <t>≥</t>
    </r>
    <r>
      <rPr>
        <sz val="10"/>
        <color rgb="FF000000"/>
        <rFont val="Times New Roman"/>
        <charset val="134"/>
      </rPr>
      <t>96%</t>
    </r>
  </si>
  <si>
    <r>
      <rPr>
        <sz val="10"/>
        <color rgb="FF000000"/>
        <rFont val="宋体"/>
        <charset val="134"/>
      </rPr>
      <t>接受职业培训后取得职业资格证书（或专项职业能力证书、培训合格证书）人员的比例</t>
    </r>
  </si>
  <si>
    <r>
      <rPr>
        <sz val="10"/>
        <color rgb="FF000000"/>
        <rFont val="宋体"/>
        <charset val="134"/>
      </rPr>
      <t>≥</t>
    </r>
    <r>
      <rPr>
        <sz val="10"/>
        <color rgb="FF000000"/>
        <rFont val="Times New Roman"/>
        <charset val="134"/>
      </rPr>
      <t>80%</t>
    </r>
  </si>
  <si>
    <r>
      <rPr>
        <sz val="10"/>
        <color rgb="FF000000"/>
        <rFont val="宋体"/>
        <charset val="134"/>
      </rPr>
      <t>≥</t>
    </r>
    <r>
      <rPr>
        <sz val="10"/>
        <color rgb="FF000000"/>
        <rFont val="Times New Roman"/>
        <charset val="134"/>
      </rPr>
      <t>82%</t>
    </r>
  </si>
  <si>
    <r>
      <rPr>
        <sz val="10"/>
        <color rgb="FF000000"/>
        <rFont val="宋体"/>
        <charset val="134"/>
      </rPr>
      <t>社会保险补贴发放准确率</t>
    </r>
  </si>
  <si>
    <r>
      <rPr>
        <sz val="10"/>
        <color rgb="FF000000"/>
        <rFont val="宋体"/>
        <charset val="134"/>
      </rPr>
      <t>公益性岗位补贴发放准确率</t>
    </r>
  </si>
  <si>
    <r>
      <rPr>
        <sz val="10"/>
        <color rgb="FF000000"/>
        <rFont val="宋体"/>
        <charset val="134"/>
      </rPr>
      <t>就业见习补贴发放准确率</t>
    </r>
  </si>
  <si>
    <r>
      <rPr>
        <sz val="10"/>
        <color rgb="FF000000"/>
        <rFont val="宋体"/>
        <charset val="134"/>
      </rPr>
      <t>求职创业补贴发放准确率</t>
    </r>
  </si>
  <si>
    <r>
      <rPr>
        <sz val="10"/>
        <color rgb="FF000000"/>
        <rFont val="宋体"/>
        <charset val="134"/>
      </rPr>
      <t>资金在规定时间内下达率</t>
    </r>
  </si>
  <si>
    <r>
      <rPr>
        <sz val="10"/>
        <color rgb="FF000000"/>
        <rFont val="宋体"/>
        <charset val="134"/>
      </rPr>
      <t>补贴资金在规定时间内支付到位率</t>
    </r>
  </si>
  <si>
    <r>
      <rPr>
        <sz val="10"/>
        <color rgb="FF000000"/>
        <rFont val="宋体"/>
        <charset val="134"/>
      </rPr>
      <t>职业培训补贴人均标准</t>
    </r>
  </si>
  <si>
    <r>
      <rPr>
        <sz val="10"/>
        <color rgb="FF000000"/>
        <rFont val="Times New Roman"/>
        <charset val="134"/>
      </rPr>
      <t>1000</t>
    </r>
    <r>
      <rPr>
        <sz val="10"/>
        <color rgb="FF000000"/>
        <rFont val="宋体"/>
        <charset val="134"/>
      </rPr>
      <t>元</t>
    </r>
  </si>
  <si>
    <r>
      <rPr>
        <sz val="10"/>
        <color rgb="FF000000"/>
        <rFont val="宋体"/>
        <charset val="134"/>
      </rPr>
      <t>　</t>
    </r>
    <r>
      <rPr>
        <sz val="10"/>
        <color rgb="FF000000"/>
        <rFont val="Times New Roman"/>
        <charset val="134"/>
      </rPr>
      <t>1073</t>
    </r>
    <r>
      <rPr>
        <sz val="10"/>
        <color rgb="FF000000"/>
        <rFont val="宋体"/>
        <charset val="134"/>
      </rPr>
      <t>元</t>
    </r>
  </si>
  <si>
    <r>
      <rPr>
        <sz val="10"/>
        <color rgb="FF000000"/>
        <rFont val="宋体"/>
        <charset val="134"/>
      </rPr>
      <t>职业技能鉴定补贴人均标准</t>
    </r>
  </si>
  <si>
    <r>
      <rPr>
        <sz val="10"/>
        <color rgb="FF000000"/>
        <rFont val="Times New Roman"/>
        <charset val="134"/>
      </rPr>
      <t>140</t>
    </r>
    <r>
      <rPr>
        <sz val="10"/>
        <color rgb="FF000000"/>
        <rFont val="宋体"/>
        <charset val="134"/>
      </rPr>
      <t>元</t>
    </r>
  </si>
  <si>
    <r>
      <rPr>
        <sz val="10"/>
        <color rgb="FF000000"/>
        <rFont val="Times New Roman"/>
        <charset val="134"/>
      </rPr>
      <t>161.5</t>
    </r>
    <r>
      <rPr>
        <sz val="10"/>
        <color rgb="FF000000"/>
        <rFont val="宋体"/>
        <charset val="134"/>
      </rPr>
      <t>元</t>
    </r>
  </si>
  <si>
    <r>
      <rPr>
        <sz val="10"/>
        <color rgb="FF000000"/>
        <rFont val="宋体"/>
        <charset val="134"/>
      </rPr>
      <t>社会保险补贴人均标准</t>
    </r>
  </si>
  <si>
    <r>
      <rPr>
        <sz val="10"/>
        <color rgb="FF000000"/>
        <rFont val="Times New Roman"/>
        <charset val="134"/>
      </rPr>
      <t>4500</t>
    </r>
    <r>
      <rPr>
        <sz val="10"/>
        <color rgb="FF000000"/>
        <rFont val="宋体"/>
        <charset val="134"/>
      </rPr>
      <t>元</t>
    </r>
  </si>
  <si>
    <r>
      <rPr>
        <sz val="10"/>
        <color rgb="FF000000"/>
        <rFont val="宋体"/>
        <charset val="134"/>
      </rPr>
      <t>　</t>
    </r>
    <r>
      <rPr>
        <sz val="10"/>
        <color rgb="FF000000"/>
        <rFont val="Times New Roman"/>
        <charset val="134"/>
      </rPr>
      <t>4765</t>
    </r>
    <r>
      <rPr>
        <sz val="10"/>
        <color rgb="FF000000"/>
        <rFont val="宋体"/>
        <charset val="134"/>
      </rPr>
      <t>元</t>
    </r>
  </si>
  <si>
    <r>
      <rPr>
        <sz val="10"/>
        <color rgb="FF000000"/>
        <rFont val="宋体"/>
        <charset val="134"/>
      </rPr>
      <t>省级家庭服务职业培训示范基地补助标准准确性</t>
    </r>
  </si>
  <si>
    <r>
      <rPr>
        <sz val="10"/>
        <color rgb="FF000000"/>
        <rFont val="宋体"/>
        <charset val="134"/>
      </rPr>
      <t>成本控制情况</t>
    </r>
  </si>
  <si>
    <r>
      <rPr>
        <sz val="10"/>
        <color rgb="FF000000"/>
        <rFont val="宋体"/>
        <charset val="134"/>
      </rPr>
      <t>公益性岗位补贴人均标准</t>
    </r>
  </si>
  <si>
    <r>
      <rPr>
        <sz val="10"/>
        <color rgb="FF000000"/>
        <rFont val="Times New Roman"/>
        <charset val="134"/>
      </rPr>
      <t>10000</t>
    </r>
    <r>
      <rPr>
        <sz val="10"/>
        <color rgb="FF000000"/>
        <rFont val="宋体"/>
        <charset val="134"/>
      </rPr>
      <t>元</t>
    </r>
  </si>
  <si>
    <r>
      <rPr>
        <sz val="10"/>
        <color rgb="FF000000"/>
        <rFont val="Times New Roman"/>
        <charset val="134"/>
      </rPr>
      <t>10075</t>
    </r>
    <r>
      <rPr>
        <sz val="10"/>
        <color rgb="FF000000"/>
        <rFont val="宋体"/>
        <charset val="134"/>
      </rPr>
      <t>元</t>
    </r>
  </si>
  <si>
    <r>
      <rPr>
        <sz val="10"/>
        <color theme="1"/>
        <rFont val="宋体"/>
        <charset val="134"/>
      </rPr>
      <t>效益指标</t>
    </r>
  </si>
  <si>
    <r>
      <rPr>
        <sz val="10"/>
        <color theme="1"/>
        <rFont val="宋体"/>
        <charset val="134"/>
      </rPr>
      <t>社会效</t>
    </r>
  </si>
  <si>
    <r>
      <rPr>
        <sz val="10"/>
        <color rgb="FF000000"/>
        <rFont val="宋体"/>
        <charset val="134"/>
      </rPr>
      <t>城镇新增就业人数</t>
    </r>
  </si>
  <si>
    <r>
      <rPr>
        <sz val="10"/>
        <color rgb="FF000000"/>
        <rFont val="Times New Roman"/>
        <charset val="134"/>
      </rPr>
      <t>70</t>
    </r>
    <r>
      <rPr>
        <sz val="10"/>
        <color rgb="FF000000"/>
        <rFont val="宋体"/>
        <charset val="134"/>
      </rPr>
      <t>万人</t>
    </r>
  </si>
  <si>
    <r>
      <rPr>
        <sz val="10"/>
        <color rgb="FF000000"/>
        <rFont val="Times New Roman"/>
        <charset val="134"/>
      </rPr>
      <t>80.83</t>
    </r>
    <r>
      <rPr>
        <sz val="10"/>
        <color rgb="FF000000"/>
        <rFont val="宋体"/>
        <charset val="134"/>
      </rPr>
      <t>万人</t>
    </r>
  </si>
  <si>
    <r>
      <rPr>
        <sz val="10"/>
        <color theme="1"/>
        <rFont val="宋体"/>
        <charset val="134"/>
      </rPr>
      <t>效益指标（</t>
    </r>
    <r>
      <rPr>
        <sz val="10"/>
        <color theme="1"/>
        <rFont val="Times New Roman"/>
        <charset val="134"/>
      </rPr>
      <t>26</t>
    </r>
    <r>
      <rPr>
        <sz val="10"/>
        <color theme="1"/>
        <rFont val="宋体"/>
        <charset val="134"/>
      </rPr>
      <t>分）</t>
    </r>
  </si>
  <si>
    <r>
      <rPr>
        <sz val="10"/>
        <color theme="1"/>
        <rFont val="宋体"/>
        <charset val="134"/>
      </rPr>
      <t>（</t>
    </r>
    <r>
      <rPr>
        <sz val="10"/>
        <color theme="1"/>
        <rFont val="Times New Roman"/>
        <charset val="134"/>
      </rPr>
      <t>30</t>
    </r>
    <r>
      <rPr>
        <sz val="10"/>
        <color theme="1"/>
        <rFont val="宋体"/>
        <charset val="134"/>
      </rPr>
      <t>分）</t>
    </r>
  </si>
  <si>
    <r>
      <rPr>
        <sz val="10"/>
        <color theme="1"/>
        <rFont val="宋体"/>
        <charset val="134"/>
      </rPr>
      <t>益指标</t>
    </r>
  </si>
  <si>
    <r>
      <rPr>
        <sz val="10"/>
        <color rgb="FF000000"/>
        <rFont val="宋体"/>
        <charset val="134"/>
      </rPr>
      <t>年末城镇登记失业率</t>
    </r>
  </si>
  <si>
    <r>
      <rPr>
        <sz val="10"/>
        <color rgb="FF000000"/>
        <rFont val="宋体"/>
        <charset val="134"/>
      </rPr>
      <t>≤</t>
    </r>
    <r>
      <rPr>
        <sz val="10"/>
        <color rgb="FF000000"/>
        <rFont val="Times New Roman"/>
        <charset val="134"/>
      </rPr>
      <t>4.5%</t>
    </r>
  </si>
  <si>
    <r>
      <rPr>
        <sz val="10"/>
        <color rgb="FF000000"/>
        <rFont val="宋体"/>
        <charset val="134"/>
      </rPr>
      <t>年末高校毕业生总体就业率</t>
    </r>
  </si>
  <si>
    <r>
      <rPr>
        <sz val="10"/>
        <color rgb="FF000000"/>
        <rFont val="宋体"/>
        <charset val="134"/>
      </rPr>
      <t>保持稳定</t>
    </r>
  </si>
  <si>
    <r>
      <rPr>
        <sz val="10"/>
        <color rgb="FF000000"/>
        <rFont val="宋体"/>
        <charset val="134"/>
      </rPr>
      <t>全部达成预期指标</t>
    </r>
  </si>
  <si>
    <r>
      <rPr>
        <sz val="10"/>
        <color rgb="FF000000"/>
        <rFont val="宋体"/>
        <charset val="134"/>
      </rPr>
      <t>失业人员再就业人数</t>
    </r>
  </si>
  <si>
    <r>
      <rPr>
        <sz val="10"/>
        <color rgb="FF000000"/>
        <rFont val="Times New Roman"/>
        <charset val="134"/>
      </rPr>
      <t>33.9</t>
    </r>
    <r>
      <rPr>
        <sz val="10"/>
        <color rgb="FF000000"/>
        <rFont val="宋体"/>
        <charset val="134"/>
      </rPr>
      <t>万人</t>
    </r>
  </si>
  <si>
    <r>
      <rPr>
        <sz val="10"/>
        <color rgb="FF000000"/>
        <rFont val="宋体"/>
        <charset val="134"/>
      </rPr>
      <t>就业困难人员就业人数</t>
    </r>
  </si>
  <si>
    <r>
      <rPr>
        <sz val="10"/>
        <color rgb="FF000000"/>
        <rFont val="Times New Roman"/>
        <charset val="134"/>
      </rPr>
      <t>10</t>
    </r>
    <r>
      <rPr>
        <sz val="10"/>
        <color rgb="FF000000"/>
        <rFont val="宋体"/>
        <charset val="134"/>
      </rPr>
      <t>万人</t>
    </r>
  </si>
  <si>
    <r>
      <rPr>
        <sz val="10"/>
        <color rgb="FF000000"/>
        <rFont val="Times New Roman"/>
        <charset val="134"/>
      </rPr>
      <t>12.44</t>
    </r>
    <r>
      <rPr>
        <sz val="10"/>
        <color rgb="FF000000"/>
        <rFont val="宋体"/>
        <charset val="134"/>
      </rPr>
      <t>万人</t>
    </r>
  </si>
  <si>
    <r>
      <rPr>
        <sz val="10"/>
        <color rgb="FF000000"/>
        <rFont val="宋体"/>
        <charset val="134"/>
      </rPr>
      <t>零就业家庭帮扶率</t>
    </r>
  </si>
  <si>
    <r>
      <rPr>
        <sz val="10"/>
        <color rgb="FF000000"/>
        <rFont val="宋体"/>
        <charset val="134"/>
      </rPr>
      <t>因就业问题发生重大群体性事件数量</t>
    </r>
  </si>
  <si>
    <r>
      <rPr>
        <sz val="10"/>
        <color rgb="FF000000"/>
        <rFont val="宋体"/>
        <charset val="134"/>
      </rPr>
      <t>≤</t>
    </r>
    <r>
      <rPr>
        <sz val="10"/>
        <color rgb="FF000000"/>
        <rFont val="Times New Roman"/>
        <charset val="134"/>
      </rPr>
      <t>2</t>
    </r>
    <r>
      <rPr>
        <sz val="10"/>
        <color rgb="FF000000"/>
        <rFont val="宋体"/>
        <charset val="134"/>
      </rPr>
      <t>起</t>
    </r>
  </si>
  <si>
    <r>
      <rPr>
        <sz val="10"/>
        <color rgb="FF000000"/>
        <rFont val="Times New Roman"/>
        <charset val="134"/>
      </rPr>
      <t>0</t>
    </r>
    <r>
      <rPr>
        <sz val="10"/>
        <color rgb="FF000000"/>
        <rFont val="宋体"/>
        <charset val="134"/>
      </rPr>
      <t>起</t>
    </r>
  </si>
  <si>
    <r>
      <rPr>
        <sz val="10"/>
        <color theme="1"/>
        <rFont val="宋体"/>
        <charset val="134"/>
      </rPr>
      <t>可持续影响指标</t>
    </r>
  </si>
  <si>
    <r>
      <rPr>
        <sz val="10"/>
        <color rgb="FF000000"/>
        <rFont val="宋体"/>
        <charset val="134"/>
      </rPr>
      <t>长效保障机制</t>
    </r>
  </si>
  <si>
    <r>
      <rPr>
        <sz val="10"/>
        <color rgb="FF000000"/>
        <rFont val="宋体"/>
        <charset val="134"/>
      </rPr>
      <t>建立长效机制</t>
    </r>
  </si>
  <si>
    <r>
      <rPr>
        <sz val="10"/>
        <color rgb="FF000000"/>
        <rFont val="宋体"/>
        <charset val="134"/>
      </rPr>
      <t>建立</t>
    </r>
  </si>
  <si>
    <r>
      <rPr>
        <sz val="10"/>
        <color theme="1"/>
        <rFont val="宋体"/>
        <charset val="134"/>
      </rPr>
      <t>满意度</t>
    </r>
  </si>
  <si>
    <r>
      <rPr>
        <sz val="10"/>
        <color rgb="FF000000"/>
        <rFont val="宋体"/>
        <charset val="134"/>
      </rPr>
      <t>公共就业服务满意度</t>
    </r>
  </si>
  <si>
    <r>
      <rPr>
        <sz val="10"/>
        <color theme="1"/>
        <rFont val="宋体"/>
        <charset val="134"/>
      </rPr>
      <t>指标</t>
    </r>
  </si>
  <si>
    <r>
      <rPr>
        <sz val="10"/>
        <color theme="1"/>
        <rFont val="宋体"/>
        <charset val="134"/>
      </rPr>
      <t>（</t>
    </r>
    <r>
      <rPr>
        <sz val="10"/>
        <color theme="1"/>
        <rFont val="Times New Roman"/>
        <charset val="134"/>
      </rPr>
      <t>5</t>
    </r>
    <r>
      <rPr>
        <sz val="10"/>
        <color theme="1"/>
        <rFont val="宋体"/>
        <charset val="134"/>
      </rPr>
      <t>分）</t>
    </r>
  </si>
  <si>
    <r>
      <rPr>
        <sz val="10"/>
        <color rgb="FF000000"/>
        <rFont val="宋体"/>
        <charset val="134"/>
      </rPr>
      <t>就业扶持政策经办服务满意度</t>
    </r>
  </si>
  <si>
    <r>
      <rPr>
        <sz val="10"/>
        <rFont val="宋体"/>
        <charset val="134"/>
      </rPr>
      <t>项目支出绩效自评表
（</t>
    </r>
    <r>
      <rPr>
        <sz val="10"/>
        <rFont val="Times New Roman"/>
        <charset val="134"/>
      </rPr>
      <t xml:space="preserve"> 2019  </t>
    </r>
    <r>
      <rPr>
        <sz val="10"/>
        <rFont val="宋体"/>
        <charset val="134"/>
      </rPr>
      <t>年度）</t>
    </r>
  </si>
  <si>
    <r>
      <rPr>
        <sz val="10"/>
        <color indexed="8"/>
        <rFont val="宋体"/>
        <charset val="134"/>
      </rPr>
      <t>项目支</t>
    </r>
  </si>
  <si>
    <r>
      <rPr>
        <sz val="10"/>
        <color indexed="8"/>
        <rFont val="宋体"/>
        <charset val="134"/>
      </rPr>
      <t>重点专项资金</t>
    </r>
    <r>
      <rPr>
        <sz val="10"/>
        <color indexed="8"/>
        <rFont val="Times New Roman"/>
        <charset val="134"/>
      </rPr>
      <t>-</t>
    </r>
    <r>
      <rPr>
        <sz val="10"/>
        <color indexed="8"/>
        <rFont val="宋体"/>
        <charset val="134"/>
      </rPr>
      <t>就业资金</t>
    </r>
  </si>
  <si>
    <r>
      <rPr>
        <sz val="10"/>
        <color indexed="8"/>
        <rFont val="宋体"/>
        <charset val="134"/>
      </rPr>
      <t>出名称</t>
    </r>
  </si>
  <si>
    <r>
      <rPr>
        <sz val="10"/>
        <color indexed="8"/>
        <rFont val="宋体"/>
        <charset val="134"/>
      </rPr>
      <t>主管部门</t>
    </r>
  </si>
  <si>
    <r>
      <rPr>
        <sz val="10"/>
        <color indexed="8"/>
        <rFont val="宋体"/>
        <charset val="134"/>
      </rPr>
      <t>湖南省人力资源和社会保障厅</t>
    </r>
  </si>
  <si>
    <r>
      <rPr>
        <sz val="10"/>
        <color indexed="8"/>
        <rFont val="宋体"/>
        <charset val="134"/>
      </rPr>
      <t>实施单位</t>
    </r>
  </si>
  <si>
    <r>
      <rPr>
        <sz val="10"/>
        <color indexed="8"/>
        <rFont val="宋体"/>
        <charset val="134"/>
      </rPr>
      <t>湖南省就业服务局</t>
    </r>
  </si>
  <si>
    <r>
      <rPr>
        <sz val="10"/>
        <color indexed="8"/>
        <rFont val="宋体"/>
        <charset val="134"/>
      </rPr>
      <t>项目资金
（万元）</t>
    </r>
  </si>
  <si>
    <r>
      <rPr>
        <sz val="10"/>
        <color indexed="8"/>
        <rFont val="宋体"/>
        <charset val="134"/>
      </rPr>
      <t>年初</t>
    </r>
  </si>
  <si>
    <r>
      <rPr>
        <sz val="10"/>
        <color indexed="8"/>
        <rFont val="宋体"/>
        <charset val="134"/>
      </rPr>
      <t>全年</t>
    </r>
  </si>
  <si>
    <r>
      <rPr>
        <sz val="10"/>
        <rFont val="宋体"/>
        <charset val="134"/>
      </rPr>
      <t>全年</t>
    </r>
  </si>
  <si>
    <r>
      <rPr>
        <sz val="10"/>
        <rFont val="宋体"/>
        <charset val="134"/>
      </rPr>
      <t>分值</t>
    </r>
  </si>
  <si>
    <r>
      <rPr>
        <sz val="10"/>
        <rFont val="宋体"/>
        <charset val="134"/>
      </rPr>
      <t>执行率</t>
    </r>
  </si>
  <si>
    <r>
      <rPr>
        <sz val="10"/>
        <rFont val="宋体"/>
        <charset val="134"/>
      </rPr>
      <t>得分</t>
    </r>
  </si>
  <si>
    <r>
      <rPr>
        <sz val="10"/>
        <color indexed="8"/>
        <rFont val="宋体"/>
        <charset val="134"/>
      </rPr>
      <t>预算数</t>
    </r>
  </si>
  <si>
    <r>
      <rPr>
        <sz val="10"/>
        <rFont val="宋体"/>
        <charset val="134"/>
      </rPr>
      <t>执行数</t>
    </r>
  </si>
  <si>
    <r>
      <rPr>
        <sz val="10"/>
        <color indexed="8"/>
        <rFont val="宋体"/>
        <charset val="134"/>
      </rPr>
      <t>年度资金总额　</t>
    </r>
  </si>
  <si>
    <r>
      <rPr>
        <sz val="10"/>
        <color indexed="8"/>
        <rFont val="宋体"/>
        <charset val="134"/>
      </rPr>
      <t>其中：当年财政拨款　</t>
    </r>
  </si>
  <si>
    <r>
      <rPr>
        <sz val="10"/>
        <color indexed="8"/>
        <rFont val="Times New Roman"/>
        <charset val="134"/>
      </rPr>
      <t xml:space="preserve">      </t>
    </r>
    <r>
      <rPr>
        <sz val="10"/>
        <color indexed="8"/>
        <rFont val="宋体"/>
        <charset val="134"/>
      </rPr>
      <t>上年结转资金　</t>
    </r>
  </si>
  <si>
    <r>
      <rPr>
        <sz val="10"/>
        <color indexed="8"/>
        <rFont val="Times New Roman"/>
        <charset val="134"/>
      </rPr>
      <t xml:space="preserve">      </t>
    </r>
    <r>
      <rPr>
        <sz val="10"/>
        <color indexed="8"/>
        <rFont val="宋体"/>
        <charset val="134"/>
      </rPr>
      <t>其他资金</t>
    </r>
  </si>
  <si>
    <r>
      <rPr>
        <sz val="10"/>
        <color indexed="8"/>
        <rFont val="宋体"/>
        <charset val="134"/>
      </rPr>
      <t>年度总体目标</t>
    </r>
  </si>
  <si>
    <r>
      <rPr>
        <sz val="10"/>
        <color indexed="8"/>
        <rFont val="宋体"/>
        <charset val="134"/>
      </rPr>
      <t>预期目标</t>
    </r>
  </si>
  <si>
    <r>
      <rPr>
        <sz val="10"/>
        <color indexed="8"/>
        <rFont val="宋体"/>
        <charset val="134"/>
      </rPr>
      <t>实际完成情况　</t>
    </r>
  </si>
  <si>
    <r>
      <rPr>
        <sz val="10"/>
        <color indexed="8"/>
        <rFont val="宋体"/>
        <charset val="134"/>
      </rPr>
      <t>　　</t>
    </r>
  </si>
  <si>
    <r>
      <rPr>
        <sz val="10"/>
        <color indexed="8"/>
        <rFont val="宋体"/>
        <charset val="134"/>
      </rPr>
      <t>绩</t>
    </r>
  </si>
  <si>
    <r>
      <rPr>
        <sz val="10"/>
        <color indexed="8"/>
        <rFont val="宋体"/>
        <charset val="134"/>
      </rPr>
      <t>一级指标</t>
    </r>
  </si>
  <si>
    <r>
      <rPr>
        <sz val="10"/>
        <color indexed="8"/>
        <rFont val="宋体"/>
        <charset val="134"/>
      </rPr>
      <t>二级指标</t>
    </r>
  </si>
  <si>
    <r>
      <rPr>
        <sz val="10"/>
        <color indexed="8"/>
        <rFont val="宋体"/>
        <charset val="134"/>
      </rPr>
      <t>三级指标</t>
    </r>
  </si>
  <si>
    <r>
      <rPr>
        <sz val="10"/>
        <color indexed="8"/>
        <rFont val="宋体"/>
        <charset val="134"/>
      </rPr>
      <t>年度</t>
    </r>
  </si>
  <si>
    <r>
      <rPr>
        <sz val="10"/>
        <color indexed="8"/>
        <rFont val="宋体"/>
        <charset val="134"/>
      </rPr>
      <t>实际</t>
    </r>
  </si>
  <si>
    <r>
      <rPr>
        <sz val="10"/>
        <color indexed="8"/>
        <rFont val="宋体"/>
        <charset val="134"/>
      </rPr>
      <t>分值</t>
    </r>
  </si>
  <si>
    <r>
      <rPr>
        <sz val="10"/>
        <color indexed="8"/>
        <rFont val="宋体"/>
        <charset val="134"/>
      </rPr>
      <t>得分</t>
    </r>
  </si>
  <si>
    <r>
      <rPr>
        <sz val="10"/>
        <color indexed="8"/>
        <rFont val="宋体"/>
        <charset val="134"/>
      </rPr>
      <t>偏差原因</t>
    </r>
  </si>
  <si>
    <r>
      <rPr>
        <sz val="10"/>
        <color indexed="8"/>
        <rFont val="宋体"/>
        <charset val="134"/>
      </rPr>
      <t>效</t>
    </r>
  </si>
  <si>
    <r>
      <rPr>
        <sz val="10"/>
        <color indexed="8"/>
        <rFont val="宋体"/>
        <charset val="134"/>
      </rPr>
      <t>指标值</t>
    </r>
  </si>
  <si>
    <r>
      <rPr>
        <sz val="10"/>
        <color indexed="8"/>
        <rFont val="宋体"/>
        <charset val="134"/>
      </rPr>
      <t>完成值</t>
    </r>
  </si>
  <si>
    <r>
      <rPr>
        <sz val="10"/>
        <color indexed="8"/>
        <rFont val="宋体"/>
        <charset val="134"/>
      </rPr>
      <t>分析及</t>
    </r>
  </si>
  <si>
    <r>
      <rPr>
        <sz val="10"/>
        <color indexed="8"/>
        <rFont val="宋体"/>
        <charset val="134"/>
      </rPr>
      <t>指</t>
    </r>
  </si>
  <si>
    <r>
      <rPr>
        <sz val="10"/>
        <color indexed="8"/>
        <rFont val="宋体"/>
        <charset val="134"/>
      </rPr>
      <t>改进措施</t>
    </r>
  </si>
  <si>
    <r>
      <rPr>
        <sz val="10"/>
        <color indexed="8"/>
        <rFont val="宋体"/>
        <charset val="134"/>
      </rPr>
      <t>标</t>
    </r>
  </si>
  <si>
    <r>
      <rPr>
        <sz val="10"/>
        <color indexed="8"/>
        <rFont val="宋体"/>
        <charset val="134"/>
      </rPr>
      <t>产出指标</t>
    </r>
  </si>
  <si>
    <r>
      <rPr>
        <sz val="10"/>
        <color indexed="8"/>
        <rFont val="宋体"/>
        <charset val="134"/>
      </rPr>
      <t>数量指标</t>
    </r>
  </si>
  <si>
    <r>
      <rPr>
        <sz val="10"/>
        <color indexed="8"/>
        <rFont val="宋体"/>
        <charset val="134"/>
      </rPr>
      <t>公共就业服务专项活动完成情况</t>
    </r>
  </si>
  <si>
    <r>
      <rPr>
        <sz val="10"/>
        <color indexed="8"/>
        <rFont val="Times New Roman"/>
        <charset val="134"/>
      </rPr>
      <t>5</t>
    </r>
    <r>
      <rPr>
        <sz val="10"/>
        <color indexed="8"/>
        <rFont val="宋体"/>
        <charset val="134"/>
      </rPr>
      <t>项</t>
    </r>
  </si>
  <si>
    <r>
      <rPr>
        <sz val="10"/>
        <color indexed="8"/>
        <rFont val="宋体"/>
        <charset val="134"/>
      </rPr>
      <t>创新创业活动计划完成情况</t>
    </r>
  </si>
  <si>
    <r>
      <rPr>
        <sz val="10"/>
        <color indexed="8"/>
        <rFont val="Times New Roman"/>
        <charset val="134"/>
      </rPr>
      <t>2</t>
    </r>
    <r>
      <rPr>
        <sz val="10"/>
        <color indexed="8"/>
        <rFont val="宋体"/>
        <charset val="134"/>
      </rPr>
      <t>项</t>
    </r>
  </si>
  <si>
    <r>
      <rPr>
        <sz val="10"/>
        <color indexed="8"/>
        <rFont val="Times New Roman"/>
        <charset val="134"/>
      </rPr>
      <t>(50</t>
    </r>
    <r>
      <rPr>
        <sz val="10"/>
        <color indexed="8"/>
        <rFont val="宋体"/>
        <charset val="134"/>
      </rPr>
      <t>分</t>
    </r>
    <r>
      <rPr>
        <sz val="10"/>
        <color indexed="8"/>
        <rFont val="Times New Roman"/>
        <charset val="134"/>
      </rPr>
      <t>)</t>
    </r>
  </si>
  <si>
    <r>
      <rPr>
        <sz val="10"/>
        <color indexed="8"/>
        <rFont val="宋体"/>
        <charset val="134"/>
      </rPr>
      <t>培训完成情况</t>
    </r>
  </si>
  <si>
    <r>
      <rPr>
        <sz val="10"/>
        <color indexed="8"/>
        <rFont val="Times New Roman"/>
        <charset val="134"/>
      </rPr>
      <t>21</t>
    </r>
    <r>
      <rPr>
        <sz val="10"/>
        <color indexed="8"/>
        <rFont val="宋体"/>
        <charset val="134"/>
      </rPr>
      <t>期</t>
    </r>
  </si>
  <si>
    <r>
      <rPr>
        <sz val="10"/>
        <color indexed="8"/>
        <rFont val="宋体"/>
        <charset val="134"/>
      </rPr>
      <t>省级家庭服务职业培训示范基地认定完成情况</t>
    </r>
  </si>
  <si>
    <r>
      <rPr>
        <sz val="10"/>
        <color indexed="8"/>
        <rFont val="Times New Roman"/>
        <charset val="134"/>
      </rPr>
      <t>10</t>
    </r>
    <r>
      <rPr>
        <sz val="10"/>
        <color indexed="8"/>
        <rFont val="宋体"/>
        <charset val="134"/>
      </rPr>
      <t>家</t>
    </r>
  </si>
  <si>
    <r>
      <rPr>
        <sz val="10"/>
        <color indexed="8"/>
        <rFont val="宋体"/>
        <charset val="134"/>
      </rPr>
      <t>就业困难人员就业人数完成情况</t>
    </r>
  </si>
  <si>
    <r>
      <rPr>
        <sz val="10"/>
        <color indexed="8"/>
        <rFont val="Times New Roman"/>
        <charset val="134"/>
      </rPr>
      <t>10</t>
    </r>
    <r>
      <rPr>
        <sz val="10"/>
        <color indexed="8"/>
        <rFont val="宋体"/>
        <charset val="134"/>
      </rPr>
      <t>万人</t>
    </r>
  </si>
  <si>
    <r>
      <rPr>
        <sz val="10"/>
        <color indexed="8"/>
        <rFont val="Times New Roman"/>
        <charset val="134"/>
      </rPr>
      <t>12.44</t>
    </r>
    <r>
      <rPr>
        <sz val="10"/>
        <color indexed="8"/>
        <rFont val="宋体"/>
        <charset val="134"/>
      </rPr>
      <t>万</t>
    </r>
  </si>
  <si>
    <r>
      <rPr>
        <sz val="10"/>
        <color indexed="8"/>
        <rFont val="宋体"/>
        <charset val="134"/>
      </rPr>
      <t>质量指标</t>
    </r>
  </si>
  <si>
    <r>
      <rPr>
        <sz val="10"/>
        <color indexed="8"/>
        <rFont val="宋体"/>
        <charset val="134"/>
      </rPr>
      <t>管理制度健全性</t>
    </r>
  </si>
  <si>
    <r>
      <rPr>
        <sz val="10"/>
        <color indexed="8"/>
        <rFont val="宋体"/>
        <charset val="134"/>
      </rPr>
      <t>资金使用合规性</t>
    </r>
  </si>
  <si>
    <r>
      <rPr>
        <sz val="10"/>
        <color indexed="8"/>
        <rFont val="宋体"/>
        <charset val="134"/>
      </rPr>
      <t>时效指标</t>
    </r>
  </si>
  <si>
    <r>
      <rPr>
        <sz val="10"/>
        <color indexed="8"/>
        <rFont val="宋体"/>
        <charset val="134"/>
      </rPr>
      <t>公共就业服务专项活动和创新创业活动完成及时性</t>
    </r>
  </si>
  <si>
    <r>
      <rPr>
        <sz val="10"/>
        <color indexed="8"/>
        <rFont val="宋体"/>
        <charset val="134"/>
      </rPr>
      <t>培训完成及时性</t>
    </r>
  </si>
  <si>
    <r>
      <rPr>
        <sz val="10"/>
        <color indexed="8"/>
        <rFont val="宋体"/>
        <charset val="134"/>
      </rPr>
      <t>成本指标</t>
    </r>
  </si>
  <si>
    <r>
      <rPr>
        <sz val="10"/>
        <color indexed="8"/>
        <rFont val="宋体"/>
        <charset val="134"/>
      </rPr>
      <t>省级家庭服务职业培训示范基地补助标准准确性</t>
    </r>
  </si>
  <si>
    <r>
      <rPr>
        <sz val="10"/>
        <color indexed="8"/>
        <rFont val="宋体"/>
        <charset val="134"/>
      </rPr>
      <t>成本控制情况</t>
    </r>
  </si>
  <si>
    <r>
      <rPr>
        <sz val="10"/>
        <color indexed="8"/>
        <rFont val="宋体"/>
        <charset val="134"/>
      </rPr>
      <t>效益指标</t>
    </r>
  </si>
  <si>
    <r>
      <rPr>
        <sz val="10"/>
        <color indexed="8"/>
        <rFont val="宋体"/>
        <charset val="134"/>
      </rPr>
      <t>经济效</t>
    </r>
  </si>
  <si>
    <r>
      <rPr>
        <sz val="10"/>
        <color indexed="8"/>
        <rFont val="宋体"/>
        <charset val="134"/>
      </rPr>
      <t>（</t>
    </r>
    <r>
      <rPr>
        <sz val="10"/>
        <color indexed="8"/>
        <rFont val="Times New Roman"/>
        <charset val="134"/>
      </rPr>
      <t>30</t>
    </r>
    <r>
      <rPr>
        <sz val="10"/>
        <color indexed="8"/>
        <rFont val="宋体"/>
        <charset val="134"/>
      </rPr>
      <t>分）</t>
    </r>
  </si>
  <si>
    <r>
      <rPr>
        <sz val="10"/>
        <color indexed="8"/>
        <rFont val="宋体"/>
        <charset val="134"/>
      </rPr>
      <t>益指标</t>
    </r>
  </si>
  <si>
    <r>
      <rPr>
        <sz val="10"/>
        <color indexed="8"/>
        <rFont val="宋体"/>
        <charset val="134"/>
      </rPr>
      <t>社会效</t>
    </r>
  </si>
  <si>
    <r>
      <rPr>
        <sz val="10"/>
        <rFont val="宋体"/>
        <charset val="134"/>
      </rPr>
      <t>促就业</t>
    </r>
  </si>
  <si>
    <r>
      <rPr>
        <sz val="10"/>
        <color indexed="8"/>
        <rFont val="宋体"/>
        <charset val="134"/>
      </rPr>
      <t>效果较好</t>
    </r>
  </si>
  <si>
    <r>
      <rPr>
        <sz val="10"/>
        <color indexed="8"/>
        <rFont val="宋体"/>
        <charset val="134"/>
      </rPr>
      <t>生态效</t>
    </r>
  </si>
  <si>
    <r>
      <rPr>
        <sz val="10"/>
        <color indexed="8"/>
        <rFont val="宋体"/>
        <charset val="134"/>
      </rPr>
      <t>可持续影响指标</t>
    </r>
  </si>
  <si>
    <r>
      <rPr>
        <sz val="10"/>
        <color indexed="8"/>
        <rFont val="宋体"/>
        <charset val="134"/>
      </rPr>
      <t>行政效能</t>
    </r>
  </si>
  <si>
    <r>
      <rPr>
        <sz val="10"/>
        <color indexed="8"/>
        <rFont val="宋体"/>
        <charset val="134"/>
      </rPr>
      <t>实施效果较好</t>
    </r>
  </si>
  <si>
    <r>
      <rPr>
        <sz val="10"/>
        <color indexed="8"/>
        <rFont val="宋体"/>
        <charset val="134"/>
      </rPr>
      <t>满意度指标（</t>
    </r>
    <r>
      <rPr>
        <sz val="10"/>
        <color indexed="8"/>
        <rFont val="Times New Roman"/>
        <charset val="134"/>
      </rPr>
      <t>10</t>
    </r>
    <r>
      <rPr>
        <sz val="10"/>
        <color indexed="8"/>
        <rFont val="宋体"/>
        <charset val="134"/>
      </rPr>
      <t>分）</t>
    </r>
  </si>
  <si>
    <r>
      <rPr>
        <sz val="10"/>
        <color indexed="8"/>
        <rFont val="宋体"/>
        <charset val="134"/>
      </rPr>
      <t>服务对象满意度指标</t>
    </r>
  </si>
  <si>
    <r>
      <rPr>
        <sz val="10"/>
        <color indexed="8"/>
        <rFont val="宋体"/>
        <charset val="134"/>
      </rPr>
      <t>社会公众或服务对象满意度</t>
    </r>
  </si>
  <si>
    <r>
      <rPr>
        <sz val="10"/>
        <color indexed="8"/>
        <rFont val="宋体"/>
        <charset val="134"/>
      </rPr>
      <t>总分</t>
    </r>
  </si>
  <si>
    <r>
      <rPr>
        <sz val="10"/>
        <rFont val="宋体"/>
        <charset val="134"/>
      </rPr>
      <t>项目支出绩效自评表
（</t>
    </r>
    <r>
      <rPr>
        <sz val="10"/>
        <rFont val="Times New Roman"/>
        <charset val="134"/>
      </rPr>
      <t xml:space="preserve"> 2019 </t>
    </r>
    <r>
      <rPr>
        <sz val="10"/>
        <rFont val="宋体"/>
        <charset val="134"/>
      </rPr>
      <t>年度）</t>
    </r>
  </si>
  <si>
    <r>
      <rPr>
        <sz val="10"/>
        <color rgb="FF000000"/>
        <rFont val="宋体"/>
        <charset val="134"/>
      </rPr>
      <t>项目支</t>
    </r>
  </si>
  <si>
    <r>
      <rPr>
        <sz val="10"/>
        <color rgb="FF000000"/>
        <rFont val="宋体"/>
        <charset val="134"/>
      </rPr>
      <t>省级专项资金</t>
    </r>
    <r>
      <rPr>
        <sz val="10"/>
        <color rgb="FF000000"/>
        <rFont val="Times New Roman"/>
        <charset val="134"/>
      </rPr>
      <t>-</t>
    </r>
    <r>
      <rPr>
        <sz val="10"/>
        <color rgb="FF000000"/>
        <rFont val="宋体"/>
        <charset val="134"/>
      </rPr>
      <t>就业资金</t>
    </r>
  </si>
  <si>
    <r>
      <rPr>
        <sz val="10"/>
        <color rgb="FF000000"/>
        <rFont val="宋体"/>
        <charset val="134"/>
      </rPr>
      <t>出名称</t>
    </r>
  </si>
  <si>
    <r>
      <rPr>
        <sz val="10"/>
        <color rgb="FF000000"/>
        <rFont val="宋体"/>
        <charset val="134"/>
      </rPr>
      <t>主管部门</t>
    </r>
  </si>
  <si>
    <r>
      <rPr>
        <sz val="10"/>
        <color rgb="FF000000"/>
        <rFont val="宋体"/>
        <charset val="134"/>
      </rPr>
      <t>湖南省人力资源和社会保障厅</t>
    </r>
  </si>
  <si>
    <r>
      <rPr>
        <sz val="10"/>
        <color rgb="FF000000"/>
        <rFont val="宋体"/>
        <charset val="134"/>
      </rPr>
      <t>实施单位</t>
    </r>
  </si>
  <si>
    <r>
      <rPr>
        <sz val="10"/>
        <color rgb="FF000000"/>
        <rFont val="宋体"/>
        <charset val="134"/>
      </rPr>
      <t>湖南省社会保险服务中心</t>
    </r>
  </si>
  <si>
    <r>
      <rPr>
        <sz val="10"/>
        <color rgb="FF000000"/>
        <rFont val="宋体"/>
        <charset val="134"/>
      </rPr>
      <t>项目资金
（万元）</t>
    </r>
  </si>
  <si>
    <r>
      <rPr>
        <sz val="10"/>
        <color rgb="FF000000"/>
        <rFont val="宋体"/>
        <charset val="134"/>
      </rPr>
      <t>年初</t>
    </r>
  </si>
  <si>
    <r>
      <rPr>
        <sz val="10"/>
        <color rgb="FF000000"/>
        <rFont val="宋体"/>
        <charset val="134"/>
      </rPr>
      <t>全年</t>
    </r>
  </si>
  <si>
    <r>
      <rPr>
        <sz val="10"/>
        <color rgb="FF000000"/>
        <rFont val="宋体"/>
        <charset val="134"/>
      </rPr>
      <t>预算数</t>
    </r>
  </si>
  <si>
    <r>
      <rPr>
        <sz val="10"/>
        <color rgb="FF000000"/>
        <rFont val="宋体"/>
        <charset val="134"/>
      </rPr>
      <t>年度资金总额　</t>
    </r>
  </si>
  <si>
    <r>
      <rPr>
        <sz val="10"/>
        <color rgb="FF000000"/>
        <rFont val="宋体"/>
        <charset val="134"/>
      </rPr>
      <t>其中：当年财政拨款　</t>
    </r>
  </si>
  <si>
    <r>
      <rPr>
        <sz val="10"/>
        <color rgb="FF000000"/>
        <rFont val="Times New Roman"/>
        <charset val="134"/>
      </rPr>
      <t xml:space="preserve">      </t>
    </r>
    <r>
      <rPr>
        <sz val="10"/>
        <color rgb="FF000000"/>
        <rFont val="宋体"/>
        <charset val="134"/>
      </rPr>
      <t>上年结转资金　</t>
    </r>
  </si>
  <si>
    <r>
      <rPr>
        <sz val="10"/>
        <color rgb="FF000000"/>
        <rFont val="Times New Roman"/>
        <charset val="134"/>
      </rPr>
      <t xml:space="preserve">      </t>
    </r>
    <r>
      <rPr>
        <sz val="10"/>
        <color rgb="FF000000"/>
        <rFont val="宋体"/>
        <charset val="134"/>
      </rPr>
      <t>其他资金</t>
    </r>
  </si>
  <si>
    <r>
      <rPr>
        <sz val="10"/>
        <rFont val="宋体"/>
        <charset val="134"/>
      </rPr>
      <t>项目支出绩效自评表
（</t>
    </r>
    <r>
      <rPr>
        <sz val="10"/>
        <rFont val="Times New Roman"/>
        <charset val="134"/>
      </rPr>
      <t xml:space="preserve">  2019 </t>
    </r>
    <r>
      <rPr>
        <sz val="10"/>
        <rFont val="宋体"/>
        <charset val="134"/>
      </rPr>
      <t>年度）</t>
    </r>
  </si>
  <si>
    <r>
      <rPr>
        <sz val="10"/>
        <color rgb="FF000000"/>
        <rFont val="宋体"/>
        <charset val="134"/>
      </rPr>
      <t>就业专项</t>
    </r>
  </si>
  <si>
    <r>
      <rPr>
        <sz val="10"/>
        <color rgb="FF000000"/>
        <rFont val="宋体"/>
        <charset val="134"/>
      </rPr>
      <t>湖南劳动人事职业学院</t>
    </r>
  </si>
  <si>
    <t>附件5</t>
  </si>
  <si>
    <t>2020年度就业补助专项资金绩效目标自评表</t>
  </si>
  <si>
    <t>　就业补助资金</t>
  </si>
  <si>
    <t>地方各级人力资源和社会保障局</t>
  </si>
  <si>
    <t>项目资金（亿元）</t>
  </si>
  <si>
    <t>全年预算数（A）</t>
  </si>
  <si>
    <t>全年执行数（B）</t>
  </si>
  <si>
    <t>执行率（B／A）</t>
  </si>
  <si>
    <t>其中：中央补助</t>
  </si>
  <si>
    <t xml:space="preserve">      地方资金</t>
  </si>
  <si>
    <t>年初设定目标　</t>
  </si>
  <si>
    <t>全年实际完成情况</t>
  </si>
  <si>
    <t>总目标是保持全省就业局势总体稳定，努力实现更加充分和更高质量的就业。年度绩效目标是2020年实现城镇新增就业人数70万人，城镇登记失业率控制在4.5%以内，失业人员再就业人数30万人，就业困难人员再就业人数10万人。</t>
  </si>
  <si>
    <t>2020年，全省实现城镇新增就业72.42万人、失业人员再就业35.76万人、就业困难人员就业13.84万人，分别完成全年目标任务的103.46%、119.19%、138.36%，年末城镇调查失业率5.4%，城镇登记失业率2.74%，控制在合理区间。</t>
  </si>
  <si>
    <t>全年完成值</t>
  </si>
  <si>
    <t>未完成原因和改进措施</t>
  </si>
  <si>
    <t>》95%</t>
  </si>
  <si>
    <t>享受创业培训补贴人员数量</t>
  </si>
  <si>
    <t>12.89万人</t>
  </si>
  <si>
    <t>享受社会保险补贴人员数量</t>
  </si>
  <si>
    <t>15万人</t>
  </si>
  <si>
    <t>16.4万人</t>
  </si>
  <si>
    <t>享受公益性岗位补贴人员数量</t>
  </si>
  <si>
    <t>6万人</t>
  </si>
  <si>
    <t>8.12万人</t>
  </si>
  <si>
    <t>享受就业见习补贴人员数量</t>
  </si>
  <si>
    <t>1.1万人</t>
  </si>
  <si>
    <t>1.72万人</t>
  </si>
  <si>
    <t>符合政策规定的毕业年度高校毕业生享受求职创业补贴比例</t>
  </si>
  <si>
    <t>国家级高技能人才培训基地建设数量</t>
  </si>
  <si>
    <t>国家级大师工作室建设数量</t>
  </si>
  <si>
    <t>创业培训补贴发放准确率</t>
  </si>
  <si>
    <t>≥98%</t>
  </si>
  <si>
    <t>公益性岗位补贴发放准确率</t>
  </si>
  <si>
    <t>就业见习补贴发放准确率</t>
  </si>
  <si>
    <t>求职创业补贴发放准确率</t>
  </si>
  <si>
    <t>资金在规定时间内下达率</t>
  </si>
  <si>
    <r>
      <rPr>
        <sz val="9"/>
        <color rgb="FF000000"/>
        <rFont val="宋体"/>
        <charset val="134"/>
      </rPr>
      <t>≧</t>
    </r>
    <r>
      <rPr>
        <sz val="9"/>
        <color rgb="FF000000"/>
        <rFont val="宋体"/>
        <charset val="134"/>
      </rPr>
      <t>98%</t>
    </r>
  </si>
  <si>
    <t>补贴资金在规定时间内支付到位率</t>
  </si>
  <si>
    <t>社会保险补贴人均标准</t>
  </si>
  <si>
    <t>单位应缴纳的三项社会保险费或原则上不超过社会保险费实际缴纳额的2/3</t>
  </si>
  <si>
    <t>4647元</t>
  </si>
  <si>
    <t>公益性岗位补贴人均标准</t>
  </si>
  <si>
    <t>原则上不高于最低工资标准</t>
  </si>
  <si>
    <t>9971元</t>
  </si>
  <si>
    <t>城镇新增就业人数</t>
  </si>
  <si>
    <t>70万人</t>
  </si>
  <si>
    <t>72.42万人</t>
  </si>
  <si>
    <t>年末城镇登记失业率</t>
  </si>
  <si>
    <t>≤4.5%</t>
  </si>
  <si>
    <t>年末离校未就业高校毕业生总体就业率</t>
  </si>
  <si>
    <t>保持稳定</t>
  </si>
  <si>
    <t>失业人员再就业人数</t>
  </si>
  <si>
    <t>就业困难人员就业人数</t>
  </si>
  <si>
    <t>零就业家庭帮扶率</t>
  </si>
  <si>
    <t>因就业问题发生重大群体性事件数量</t>
  </si>
  <si>
    <t>≤2起</t>
  </si>
  <si>
    <t>公共就业服务满意度</t>
  </si>
  <si>
    <r>
      <rPr>
        <sz val="9"/>
        <color rgb="FF000000"/>
        <rFont val="宋体"/>
        <charset val="134"/>
      </rPr>
      <t>≧</t>
    </r>
    <r>
      <rPr>
        <sz val="9"/>
        <color rgb="FF000000"/>
        <rFont val="宋体"/>
        <charset val="134"/>
      </rPr>
      <t>85%</t>
    </r>
  </si>
  <si>
    <t>就业扶持政策经办服务满意度</t>
  </si>
  <si>
    <r>
      <rPr>
        <sz val="9"/>
        <color rgb="FF000000"/>
        <rFont val="宋体"/>
        <charset val="134"/>
      </rPr>
      <t>≧</t>
    </r>
    <r>
      <rPr>
        <sz val="9"/>
        <color rgb="FF000000"/>
        <rFont val="宋体"/>
        <charset val="134"/>
      </rPr>
      <t>90%</t>
    </r>
  </si>
  <si>
    <t>单位负责人签字：</t>
  </si>
  <si>
    <r>
      <rPr>
        <sz val="10"/>
        <rFont val="宋体"/>
        <charset val="134"/>
      </rPr>
      <t>附件</t>
    </r>
    <r>
      <rPr>
        <sz val="10"/>
        <rFont val="Times New Roman"/>
        <charset val="134"/>
      </rPr>
      <t>6</t>
    </r>
  </si>
  <si>
    <r>
      <rPr>
        <sz val="18"/>
        <rFont val="方正小标宋简体"/>
        <charset val="134"/>
      </rPr>
      <t>项目支出绩效自评表</t>
    </r>
    <r>
      <rPr>
        <sz val="16"/>
        <rFont val="方正小标宋简体"/>
        <charset val="134"/>
      </rPr>
      <t xml:space="preserve">
</t>
    </r>
    <r>
      <rPr>
        <sz val="14"/>
        <rFont val="仿宋"/>
        <charset val="134"/>
      </rPr>
      <t>（2020年度）</t>
    </r>
  </si>
  <si>
    <t>省级专项资金</t>
  </si>
  <si>
    <t>评分标准</t>
  </si>
  <si>
    <t>完成实训室等各项基础设施建设和相关设备采购，努力改善办学条件，不断提升学校的知名度，得到学生、家长及社会的认可。</t>
  </si>
  <si>
    <t>完成了实训室等各项基础设施建设和相关设备采购，改善了办学条件，提升了学校的知名度，得到学生、家长及社会的认可。人力资源管理专业教学团队成功入选2020年湖南省职业院校专业教学团队（培育项目），人力资源管理专业人才培养方案被评为省级优秀人才培养方案；人力资源管理、劳动和社会保障和质量与信息技术系土木工程检测三个专业技能抽查题库分别获得省级优秀专业技能抽查题库。</t>
  </si>
  <si>
    <t>科研项目立项完成情况</t>
  </si>
  <si>
    <t>5项</t>
  </si>
  <si>
    <t>科研项目立项完成5项，计5分，每少完一项扣1分</t>
  </si>
  <si>
    <t>实训室建设情况</t>
  </si>
  <si>
    <t>23个</t>
  </si>
  <si>
    <t>实训室建设23个，计3分，未完成，不得分</t>
  </si>
  <si>
    <t>校外实训基地对接情况</t>
  </si>
  <si>
    <t>每个专业2家对口校外实习实训基地</t>
  </si>
  <si>
    <t>每个专业2家对口校外实习实训基地，计3分，1家计1分，没有不计分</t>
  </si>
  <si>
    <t>(60分)</t>
  </si>
  <si>
    <t>招聘会完成情况</t>
  </si>
  <si>
    <t>2场</t>
  </si>
  <si>
    <t>3场</t>
  </si>
  <si>
    <t>完成2场计5分，未完成，不得分</t>
  </si>
  <si>
    <t>①有内控管理制度，1分；②相关内控管理制度得到有效执行，2分，否则酌情计分。</t>
  </si>
  <si>
    <t>入选2020年湖南省职业院校专业教学团队（培育项目）</t>
  </si>
  <si>
    <t>1个</t>
  </si>
  <si>
    <t>入选2020年湖南省职业院校专业教学团队计3分，未入选不得分</t>
  </si>
  <si>
    <t>人力资源管理专业人才培养方案被评为省级优秀人才培养方案</t>
  </si>
  <si>
    <t>完成</t>
  </si>
  <si>
    <t>被评为省级优秀人才培养方案，计3分，未评上，不得分</t>
  </si>
  <si>
    <t>专业技能抽查题库获得省级优秀专业技能抽查题库</t>
  </si>
  <si>
    <t>3个</t>
  </si>
  <si>
    <t>专业技能抽查题库获得省级优秀专业技能抽查题库建立3个，计3分，每未完成一个，扣1分，扣完为止</t>
  </si>
  <si>
    <t>实训室验收情况</t>
  </si>
  <si>
    <t>全部验收合格</t>
  </si>
  <si>
    <t>实训室验收合格，计5分，不合格，不得分</t>
  </si>
  <si>
    <t>职业技能抽查合格率</t>
  </si>
  <si>
    <t>职业技能抽查合格率大于或等于90%，计5分，每下降5%，扣1分，扣完为止</t>
  </si>
  <si>
    <t>实训室完成及时性</t>
  </si>
  <si>
    <t>实训室及时完成，计5分，否则视完成程度酌情扣分</t>
  </si>
  <si>
    <t>采购成本未超预算，计10分，超出不得分</t>
  </si>
  <si>
    <t>（20分）</t>
  </si>
  <si>
    <t>毕业生就业率≥70%，计10分，每减少5%，扣2分，扣完为止</t>
  </si>
  <si>
    <t>填报日期：</t>
  </si>
  <si>
    <t>联系电话：</t>
  </si>
  <si>
    <r>
      <rPr>
        <sz val="18"/>
        <rFont val="方正小标宋简体"/>
        <charset val="134"/>
      </rPr>
      <t>项目支出绩效自评表</t>
    </r>
    <r>
      <rPr>
        <sz val="16"/>
        <rFont val="方正小标宋简体"/>
        <charset val="134"/>
      </rPr>
      <t xml:space="preserve">
</t>
    </r>
    <r>
      <rPr>
        <sz val="14"/>
        <rFont val="仿宋"/>
        <charset val="134"/>
      </rPr>
      <t>（ 2020 年度）</t>
    </r>
  </si>
  <si>
    <t>重点专项资金-就业资金</t>
  </si>
  <si>
    <t>产出指标(50分）</t>
  </si>
  <si>
    <t>1、“2020年春风行动暨就业援助月”专项服务活动；2、2020年民营企业招聘月活动；3、2020年全省人力资源市场高校毕业生；4、2020年全省人力资源市场高校毕业生就业服务周活动就业服务周活动</t>
  </si>
  <si>
    <t>1、组织省第四界“中国创翼”创业创新大赛，并参加全国比赛；2、开展“创-行”微电影拍摄评选活动</t>
  </si>
  <si>
    <t>公共就业服务专项活动完成及时性</t>
  </si>
  <si>
    <t>创新创业活动完成及时性</t>
  </si>
  <si>
    <t>培训完成及时性</t>
  </si>
  <si>
    <t>公共就业服务专项活动成本控制率</t>
  </si>
  <si>
    <t>创新创业活动成本控制率</t>
  </si>
  <si>
    <t>效益指标(30分）</t>
  </si>
  <si>
    <t>各项专项服务活动促就业成果</t>
  </si>
  <si>
    <t>效果较好</t>
  </si>
  <si>
    <t>各项创新比赛活动开展促就业成果</t>
  </si>
  <si>
    <r>
      <rPr>
        <sz val="18"/>
        <rFont val="方正小标宋简体"/>
        <charset val="134"/>
      </rPr>
      <t>项目支出绩效自评表</t>
    </r>
    <r>
      <rPr>
        <sz val="16"/>
        <rFont val="方正小标宋简体"/>
        <charset val="134"/>
      </rPr>
      <t xml:space="preserve">
</t>
    </r>
    <r>
      <rPr>
        <sz val="14"/>
        <rFont val="仿宋"/>
        <charset val="134"/>
      </rPr>
      <t>（</t>
    </r>
    <r>
      <rPr>
        <sz val="14"/>
        <rFont val="方正小标宋简体"/>
        <charset val="134"/>
      </rPr>
      <t xml:space="preserve"> 2020 </t>
    </r>
    <r>
      <rPr>
        <sz val="14"/>
        <rFont val="仿宋"/>
        <charset val="134"/>
      </rPr>
      <t>年度）</t>
    </r>
  </si>
  <si>
    <t>省级专项资金-人力资源和社会保障管理事务</t>
  </si>
  <si>
    <t>1、完善基金省级统筹模式；</t>
  </si>
  <si>
    <t>1、积极推行省级统筹改革；</t>
  </si>
  <si>
    <t>2、落实“一网一门一次”的政务改革精神；</t>
  </si>
  <si>
    <t>2、稳步推进征缴职责划转；</t>
  </si>
  <si>
    <t>3、不折不扣抓好党风廉政建设。</t>
  </si>
  <si>
    <t>3、全面推动中心机构改革；</t>
  </si>
  <si>
    <t>4、落实降费减负政策；</t>
  </si>
  <si>
    <t>5、实施全民参保计划；</t>
  </si>
  <si>
    <t>6、落细“放管服”要求；</t>
  </si>
  <si>
    <t>7、完善“事转企”流程；</t>
  </si>
  <si>
    <t>8、实行“缴一办一”办法；</t>
  </si>
  <si>
    <t>9、开展工伤就医 “人脸识别”身份认证。</t>
  </si>
  <si>
    <t>1、未建立健全内部控制考评机制与奖惩制度以及内部控制运行情况定期报告制度。措施：建立健全内部控制考评机制与奖惩制度以及内部控制运行情况定期报告制度；2、内部监督未有效执行，过于利用外部检查，未按规定对省本级企业养老保险情况进行内部监督检查。措施：严格按照《湖南省企业养老保险经办机构内部控制规定（试行）》以及《湖南省企业养老保险经办机构内部控制规定（试行）》的规定，参照业务经办规程，以日常检查、专项检查、年度综合评价等方式有效开展内部监督检查，形成书面检查记录并后续跟踪整改情况。</t>
  </si>
  <si>
    <t>改革措施的准确性</t>
  </si>
  <si>
    <t>成本控制情况</t>
  </si>
  <si>
    <t>附件6</t>
  </si>
  <si>
    <r>
      <rPr>
        <b/>
        <sz val="18"/>
        <rFont val="宋体"/>
        <charset val="134"/>
      </rPr>
      <t>项目支出绩效自评表</t>
    </r>
    <r>
      <rPr>
        <b/>
        <sz val="16"/>
        <rFont val="宋体"/>
        <charset val="134"/>
      </rPr>
      <t xml:space="preserve">
</t>
    </r>
    <r>
      <rPr>
        <b/>
        <sz val="12"/>
        <rFont val="宋体"/>
        <charset val="134"/>
      </rPr>
      <t>（2020年度）</t>
    </r>
  </si>
  <si>
    <t>省级专项资金-双一流建设</t>
  </si>
  <si>
    <t>项目立项完成情况</t>
  </si>
  <si>
    <t>11个</t>
  </si>
  <si>
    <t>教学任务按时开展</t>
  </si>
  <si>
    <t>在校学生满意度</t>
  </si>
  <si>
    <t>附件7</t>
  </si>
  <si>
    <r>
      <rPr>
        <b/>
        <sz val="18"/>
        <rFont val="宋体"/>
        <charset val="134"/>
      </rPr>
      <t>项目支出绩效自评表</t>
    </r>
    <r>
      <rPr>
        <b/>
        <sz val="16"/>
        <rFont val="宋体"/>
        <charset val="134"/>
      </rPr>
      <t xml:space="preserve">
</t>
    </r>
    <r>
      <rPr>
        <b/>
        <sz val="12"/>
        <rFont val="宋体"/>
        <charset val="134"/>
      </rPr>
      <t>（  2020 年度）</t>
    </r>
  </si>
  <si>
    <t>其他事业类发展资金(含高校基建规划补短板)</t>
  </si>
  <si>
    <t>完成实训室等各项基础设施建设和相关设备采购，努力改善办学条件，及时归还贷款和利息，不断提升学校的知名度，得到学生、家长及社会的认可。</t>
  </si>
  <si>
    <t>完成了实训室等各项基础设施建设和相关设备采购，改善了办学条件，及时归还了贷款和利息，提升了学校的知名度，得到学生、家长及社会的认可。</t>
  </si>
  <si>
    <t>建设面积完成情况</t>
  </si>
  <si>
    <t>工程验收情况</t>
  </si>
  <si>
    <t>合格</t>
  </si>
  <si>
    <t>工程进度完成情况</t>
  </si>
  <si>
    <t>贷款归还及时性</t>
  </si>
  <si>
    <t>附件8</t>
  </si>
  <si>
    <r>
      <rPr>
        <b/>
        <sz val="18"/>
        <rFont val="宋体"/>
        <charset val="134"/>
      </rPr>
      <t>城镇企业养老保险基金支出绩效自评表</t>
    </r>
    <r>
      <rPr>
        <b/>
        <sz val="16"/>
        <rFont val="宋体"/>
        <charset val="134"/>
      </rPr>
      <t xml:space="preserve">
</t>
    </r>
    <r>
      <rPr>
        <b/>
        <sz val="12"/>
        <rFont val="宋体"/>
        <charset val="134"/>
      </rPr>
      <t>（ 2020 年度）</t>
    </r>
  </si>
  <si>
    <t>城镇企业养老保险基金（全省统筹）</t>
  </si>
  <si>
    <t>项目资金
（亿元）</t>
  </si>
  <si>
    <t>1、参加城镇企业职工基本养老保险人数937万人；</t>
  </si>
  <si>
    <t>1、参加城镇企业职工基本养老保险人数达到1039.02万人；</t>
  </si>
  <si>
    <t>2、完善基金省级统筹模式；</t>
  </si>
  <si>
    <t>2、积极推行省级统筹改革；</t>
  </si>
  <si>
    <t>3、按时足额发放待遇；</t>
  </si>
  <si>
    <t>4、防控经办风险。</t>
  </si>
  <si>
    <t>4、风险防控做到丝毫不松懈。</t>
  </si>
  <si>
    <t>产出指标(50分)</t>
  </si>
  <si>
    <t>基本养老保险待遇发放准确率</t>
  </si>
  <si>
    <t>基本养老金和丧葬抚恤补助发放及时性</t>
  </si>
  <si>
    <t>委托投资收益完成情况</t>
  </si>
  <si>
    <t>利息收入完成情况</t>
  </si>
  <si>
    <t>总 分</t>
  </si>
  <si>
    <t>附件9</t>
  </si>
  <si>
    <r>
      <rPr>
        <b/>
        <sz val="18"/>
        <rFont val="宋体"/>
        <charset val="134"/>
      </rPr>
      <t>机关事业单位基本养老保险基金绩效自评表</t>
    </r>
    <r>
      <rPr>
        <b/>
        <sz val="16"/>
        <rFont val="宋体"/>
        <charset val="134"/>
      </rPr>
      <t xml:space="preserve">
</t>
    </r>
    <r>
      <rPr>
        <b/>
        <sz val="12"/>
        <rFont val="宋体"/>
        <charset val="134"/>
      </rPr>
      <t>（ 2020 年度）</t>
    </r>
  </si>
  <si>
    <t>单位：亿元</t>
  </si>
  <si>
    <t>机关事业单位基本养老保险基金</t>
  </si>
  <si>
    <t>湖南省机关事业单位养老保险管理服务中心</t>
  </si>
  <si>
    <t>1、全省参保总人数274.53万人以上，其中参保在职人数180.48万人；</t>
  </si>
  <si>
    <t>1、全省参保总人数275.55万人，其中参保在职人数183.08万人；</t>
  </si>
  <si>
    <t xml:space="preserve">2、进一步做好基本养老保险业务经办工作，确保基本养老金按时足额发放，稳妥推进社会化发放工作；
3、完善信息系统功能，完成与卡管系统、全民参保系统、企业养老保险系统和城乡居民养老保险系统对接；
4、完善制度，规范流程，加强监管，全面做好基本险收入户、支出户，职业年金归集户，确保管理规范，基金安全 。5、加强职业年金运营管理。
</t>
  </si>
  <si>
    <t>2、全面落实新制度待遇计发，确保基本养老金按时足额发放，稳妥推进社会化发放工作；
3、实现了“2020年统一调待模块”、“终止参保人员回退功能”、“2020年调待工龄确认功能”、“职业年金虚账记实业务功能”、“年金账户设置查询、职业年金转移接续、年金非定期待遇支付”等40项新功能上线；
4、按照社会保险财务、会计制度相关规定及管理层级设立收入户、支出户和财政专户，实行收支两条线管理，专款专用，杜绝用于平衡其他政府预算等用途。全年基金管理运营安全规范。                                                     5、职业年金投资运营稳步提升，高效运营提收益。</t>
  </si>
  <si>
    <t>机关事业单位基本养老保险费收入完成情况</t>
  </si>
  <si>
    <t>77.87亿元</t>
  </si>
  <si>
    <t>82.15亿元</t>
  </si>
  <si>
    <t>监督管理手段、创新性不够</t>
  </si>
  <si>
    <t>指标（10分）</t>
  </si>
  <si>
    <t>附件10</t>
  </si>
  <si>
    <r>
      <rPr>
        <b/>
        <sz val="18"/>
        <rFont val="宋体"/>
        <charset val="134"/>
      </rPr>
      <t>工伤保险基金支出绩效自评表</t>
    </r>
    <r>
      <rPr>
        <b/>
        <sz val="16"/>
        <rFont val="宋体"/>
        <charset val="134"/>
      </rPr>
      <t xml:space="preserve">
</t>
    </r>
    <r>
      <rPr>
        <b/>
        <sz val="12"/>
        <rFont val="宋体"/>
        <charset val="134"/>
      </rPr>
      <t>（ 2020年度）</t>
    </r>
  </si>
  <si>
    <t>工伤保险基金（省本级）</t>
  </si>
  <si>
    <t>1、全省工伤保险参保人数793万人；</t>
  </si>
  <si>
    <t>1、全省工伤保险参保人数820.47万人；</t>
  </si>
  <si>
    <t>2、按时足额发放待遇；</t>
  </si>
  <si>
    <t>3、坚守基金安全底线</t>
  </si>
  <si>
    <t>工伤保险费收入完成情况</t>
  </si>
  <si>
    <t>7.05亿</t>
  </si>
  <si>
    <t>5亿</t>
  </si>
  <si>
    <t>受社保费减免政策影响</t>
  </si>
  <si>
    <t>参加工伤保险人数完成情况</t>
  </si>
  <si>
    <t>793万人</t>
  </si>
  <si>
    <t>820.47万人</t>
  </si>
  <si>
    <t>伤残工亡待遇核付准确率</t>
  </si>
  <si>
    <t>工伤保险待遇核付的及时性</t>
  </si>
  <si>
    <t>0.22亿</t>
  </si>
  <si>
    <t>0.34亿</t>
  </si>
  <si>
    <t>维护社会稳定性</t>
  </si>
  <si>
    <t>附件11</t>
  </si>
  <si>
    <r>
      <rPr>
        <b/>
        <sz val="18"/>
        <rFont val="宋体"/>
        <charset val="134"/>
      </rPr>
      <t xml:space="preserve">项目支出绩效自评表
</t>
    </r>
    <r>
      <rPr>
        <b/>
        <sz val="12"/>
        <rFont val="宋体"/>
        <charset val="134"/>
      </rPr>
      <t>（ 2020 年度）</t>
    </r>
  </si>
  <si>
    <t>失业保险基金</t>
  </si>
  <si>
    <t>备注</t>
  </si>
  <si>
    <t>湖南省就业服务中心</t>
  </si>
  <si>
    <t>2019年编制2020年度省本级失业保险基金预算时，人社部没有出台扩大失业保险支出范围政策，也没有爆发新冠疫情。2020年初因为新冠疫情爆发，导致2020年失业保险领金人数大幅增长。为了稳住就业局势，兜住民生底线，失业保险金、医保费、农民工一次性生活补助、失业补助金等保障基本生活支出和稳岗返还、技能提升补贴等促就业防失业支出超出预算支出。同时为了推动全省困难企业稳岗返还等稳就业政策落地实施，省本级加大了对各市州省级调剂金调剂力度。因此，预算支出执行率较高。</t>
  </si>
  <si>
    <t>落实失业保险政策，维护社会稳定　　</t>
  </si>
  <si>
    <t>1.68亿</t>
  </si>
  <si>
    <t>1.47亿</t>
  </si>
  <si>
    <t>2020年执行社保费减免政策，全年减免失业保险费0.27亿元</t>
  </si>
  <si>
    <t>参加失业保险人数</t>
  </si>
  <si>
    <t>623万人</t>
  </si>
  <si>
    <t>640.87万人</t>
  </si>
  <si>
    <t>基本医疗保险费支付的准确性</t>
  </si>
  <si>
    <t>基本医疗保险费支付的及时性</t>
  </si>
  <si>
    <t>9700万</t>
  </si>
  <si>
    <t>9808.68万</t>
  </si>
  <si>
    <t>维护社会稳定</t>
  </si>
  <si>
    <t>附件12</t>
  </si>
  <si>
    <t>2020年社会保险基金预算支出情况表</t>
  </si>
  <si>
    <t xml:space="preserve">填报单位：湖南省人力资源和社会保障厅     实施单位：湖南省社会保险服务中心    </t>
  </si>
  <si>
    <t>项         目</t>
  </si>
  <si>
    <t>2020年年初预算数</t>
  </si>
  <si>
    <t>2020年调整后预算数</t>
  </si>
  <si>
    <t>累计执行数</t>
  </si>
  <si>
    <t>预算执行进度(%)</t>
  </si>
  <si>
    <t>一、期初余额</t>
  </si>
  <si>
    <t>二、收入合计</t>
  </si>
  <si>
    <t xml:space="preserve">  （一）收入小计</t>
  </si>
  <si>
    <t xml:space="preserve">      1.基本养老保险费收入</t>
  </si>
  <si>
    <t xml:space="preserve">      2.利息收入</t>
  </si>
  <si>
    <t xml:space="preserve">      3.财政补贴收入</t>
  </si>
  <si>
    <t xml:space="preserve">      4.委托投资收益</t>
  </si>
  <si>
    <t xml:space="preserve">      5.其他收入</t>
  </si>
  <si>
    <t xml:space="preserve">      6.转移收入</t>
  </si>
  <si>
    <t xml:space="preserve">  （二）上级补助收入</t>
  </si>
  <si>
    <t xml:space="preserve">      其中：中央调剂资金收入
           （省级专用）</t>
  </si>
  <si>
    <t xml:space="preserve">  （三）下级上解收入</t>
  </si>
  <si>
    <t xml:space="preserve">      其中：中央调剂基金收入
           （中央专用）</t>
  </si>
  <si>
    <t>三、支出合计</t>
  </si>
  <si>
    <t xml:space="preserve">  （一）支出小计</t>
  </si>
  <si>
    <t xml:space="preserve">      1.基本养老金支出</t>
  </si>
  <si>
    <t xml:space="preserve">      2.医疗补助金支出</t>
  </si>
  <si>
    <t xml:space="preserve">      3.丧葬抚恤补助支出</t>
  </si>
  <si>
    <t xml:space="preserve">      4.其他支出</t>
  </si>
  <si>
    <t xml:space="preserve">      5.转移支出</t>
  </si>
  <si>
    <t xml:space="preserve">  （二）补助下级支出</t>
  </si>
  <si>
    <t xml:space="preserve">      其中：中央调剂基金支出
           （中央专用）</t>
  </si>
  <si>
    <t xml:space="preserve">  （三）上解上级支出</t>
  </si>
  <si>
    <t xml:space="preserve">   其中：中央调剂资金支出
           （省级专用）</t>
  </si>
  <si>
    <t>四、当期收支结余</t>
  </si>
  <si>
    <t>五、期末滚存结余</t>
  </si>
  <si>
    <t>q</t>
  </si>
  <si>
    <t>附件13</t>
  </si>
  <si>
    <t>2020年机关事业单位社会保险基金预算支出情况表</t>
  </si>
  <si>
    <t>填报单位：湖南省人力资源和社会保障厅 实施单位：湖南省机关事业单位养老保险管理服务中心 单位：亿元</t>
  </si>
  <si>
    <t>附件14</t>
  </si>
  <si>
    <t>2020年城乡居民社会养老保险基金预算支出情况表</t>
  </si>
  <si>
    <t>填报单位：湖南省人力资源和社会保障厅 实施单位：湖南省城乡居民社会养老保险管理服务中心  单位：亿元</t>
  </si>
  <si>
    <t xml:space="preserve">      1.城乡居民社会养老保险费收入</t>
  </si>
  <si>
    <t xml:space="preserve">      2.丧葬抚恤补助支出</t>
  </si>
  <si>
    <t xml:space="preserve">      3.其他支出</t>
  </si>
  <si>
    <t xml:space="preserve">      4.转移支出</t>
  </si>
  <si>
    <t>附件15</t>
  </si>
  <si>
    <t>2020年工伤保险基金预算支出情况表</t>
  </si>
  <si>
    <t>填报单位：湖南省人力资源和社会保障厅     实施单位：湖南省社会保险服务中心        单位：亿元</t>
  </si>
  <si>
    <t>单位：元</t>
  </si>
  <si>
    <t>2020年预算数</t>
  </si>
  <si>
    <t>当期执行数</t>
  </si>
  <si>
    <t>上年同期累计执行数</t>
  </si>
  <si>
    <t>比上年同期增长(%)</t>
  </si>
  <si>
    <t xml:space="preserve">      1.工伤保险费收入</t>
  </si>
  <si>
    <t xml:space="preserve">      4.其他收入</t>
  </si>
  <si>
    <t xml:space="preserve">      1.工伤保险待遇支出</t>
  </si>
  <si>
    <t xml:space="preserve">      2.劳动能力鉴定支出</t>
  </si>
  <si>
    <t xml:space="preserve">      3.工伤预防费用支出</t>
  </si>
  <si>
    <r>
      <rPr>
        <sz val="10"/>
        <rFont val="宋体"/>
        <charset val="134"/>
      </rPr>
      <t>附件</t>
    </r>
    <r>
      <rPr>
        <sz val="10"/>
        <rFont val="Times New Roman"/>
        <charset val="134"/>
      </rPr>
      <t>16</t>
    </r>
  </si>
  <si>
    <t>2020年失业保险基金预算支出情况表</t>
  </si>
  <si>
    <t>填报单位：湖南省人力资源和社会保障厅     实施单位：湖南省就业服务中心</t>
  </si>
  <si>
    <t>2020年累计执行数</t>
  </si>
  <si>
    <t xml:space="preserve">      1.失业保险费收入</t>
  </si>
  <si>
    <t xml:space="preserve">      5.转移收入</t>
  </si>
  <si>
    <t xml:space="preserve">      1.失业保险金支出</t>
  </si>
  <si>
    <t xml:space="preserve">      2.基本医疗保险费支出</t>
  </si>
  <si>
    <t xml:space="preserve">      4.职业培训和职业介绍补贴支出</t>
  </si>
  <si>
    <t xml:space="preserve">      5.稳定岗位支出</t>
  </si>
  <si>
    <t xml:space="preserve">      6.技能提升补贴支出</t>
  </si>
  <si>
    <t xml:space="preserve">      7.其他费用支出</t>
  </si>
  <si>
    <t xml:space="preserve">      8.其他支出</t>
  </si>
  <si>
    <t xml:space="preserve">      9.转移支出</t>
  </si>
  <si>
    <t>/</t>
  </si>
  <si>
    <t>五、基金结余提取职业技能提升行动资金</t>
  </si>
</sst>
</file>

<file path=xl/styles.xml><?xml version="1.0" encoding="utf-8"?>
<styleSheet xmlns="http://schemas.openxmlformats.org/spreadsheetml/2006/main">
  <numFmts count="1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
    <numFmt numFmtId="177" formatCode="0.00_ "/>
    <numFmt numFmtId="178" formatCode="#,##0.00_ "/>
    <numFmt numFmtId="179" formatCode="#,##0.00_ ;\-#,##0.00;;"/>
    <numFmt numFmtId="180" formatCode="#,##0.00_ ;\-#,##0.00"/>
    <numFmt numFmtId="181" formatCode="0.00%;\-0.00%;;"/>
    <numFmt numFmtId="182" formatCode="0%;\-0%"/>
    <numFmt numFmtId="183" formatCode="_ * #,##0.000_ ;_ * \-#,##0.000_ ;_ * &quot;-&quot;???_ ;_ @_ "/>
    <numFmt numFmtId="184" formatCode="#,##0.000_ "/>
    <numFmt numFmtId="185" formatCode="#,##0_ "/>
    <numFmt numFmtId="186" formatCode="0_ "/>
    <numFmt numFmtId="187" formatCode="0.00_);[Red]\(0.00\)"/>
  </numFmts>
  <fonts count="116">
    <font>
      <sz val="11"/>
      <color theme="1"/>
      <name val="等线"/>
      <charset val="134"/>
      <scheme val="minor"/>
    </font>
    <font>
      <sz val="10"/>
      <name val="Times New Roman"/>
      <charset val="134"/>
    </font>
    <font>
      <b/>
      <sz val="20"/>
      <color indexed="8"/>
      <name val="宋体"/>
      <charset val="134"/>
    </font>
    <font>
      <sz val="10"/>
      <color indexed="8"/>
      <name val="Times New Roman"/>
      <charset val="134"/>
    </font>
    <font>
      <sz val="11"/>
      <color indexed="8"/>
      <name val="宋体"/>
      <charset val="134"/>
    </font>
    <font>
      <sz val="10"/>
      <color indexed="8"/>
      <name val="宋体"/>
      <charset val="134"/>
    </font>
    <font>
      <sz val="10"/>
      <color indexed="17"/>
      <name val="Times New Roman"/>
      <charset val="134"/>
    </font>
    <font>
      <sz val="10"/>
      <name val="宋体"/>
      <charset val="134"/>
    </font>
    <font>
      <sz val="10"/>
      <color theme="1"/>
      <name val="宋体"/>
      <charset val="134"/>
    </font>
    <font>
      <sz val="12"/>
      <name val="宋体"/>
      <charset val="134"/>
    </font>
    <font>
      <b/>
      <sz val="20"/>
      <name val="宋体"/>
      <charset val="134"/>
    </font>
    <font>
      <sz val="10"/>
      <color indexed="17"/>
      <name val="宋体"/>
      <charset val="134"/>
    </font>
    <font>
      <sz val="29"/>
      <color indexed="8"/>
      <name val="宋体"/>
      <charset val="134"/>
    </font>
    <font>
      <sz val="12"/>
      <color indexed="8"/>
      <name val="宋体"/>
      <charset val="134"/>
    </font>
    <font>
      <sz val="10"/>
      <color indexed="9"/>
      <name val="宋体"/>
      <charset val="134"/>
    </font>
    <font>
      <b/>
      <sz val="18"/>
      <name val="宋体"/>
      <charset val="134"/>
    </font>
    <font>
      <b/>
      <sz val="16"/>
      <name val="宋体"/>
      <charset val="134"/>
    </font>
    <font>
      <sz val="10"/>
      <color rgb="FF000000"/>
      <name val="宋体"/>
      <charset val="134"/>
    </font>
    <font>
      <sz val="10"/>
      <color rgb="FFFF0000"/>
      <name val="宋体"/>
      <charset val="134"/>
    </font>
    <font>
      <sz val="10.5"/>
      <name val="宋体"/>
      <charset val="134"/>
    </font>
    <font>
      <sz val="18"/>
      <name val="方正小标宋简体"/>
      <charset val="134"/>
    </font>
    <font>
      <sz val="16"/>
      <name val="方正小标宋简体"/>
      <charset val="134"/>
    </font>
    <font>
      <sz val="10.5"/>
      <color rgb="FF000000"/>
      <name val="仿宋"/>
      <charset val="134"/>
    </font>
    <font>
      <sz val="10.5"/>
      <name val="仿宋"/>
      <charset val="134"/>
    </font>
    <font>
      <sz val="12"/>
      <name val="仿宋"/>
      <charset val="134"/>
    </font>
    <font>
      <sz val="10"/>
      <color theme="1"/>
      <name val="等线 Light"/>
      <charset val="134"/>
      <scheme val="major"/>
    </font>
    <font>
      <sz val="10"/>
      <name val="等线 Light"/>
      <charset val="134"/>
      <scheme val="major"/>
    </font>
    <font>
      <sz val="10.5"/>
      <color indexed="8"/>
      <name val="仿宋"/>
      <charset val="134"/>
    </font>
    <font>
      <sz val="8"/>
      <name val="仿宋"/>
      <charset val="134"/>
    </font>
    <font>
      <sz val="10"/>
      <color indexed="8"/>
      <name val="仿宋"/>
      <charset val="134"/>
    </font>
    <font>
      <sz val="10.5"/>
      <color indexed="8"/>
      <name val="Times New Roman"/>
      <charset val="134"/>
    </font>
    <font>
      <sz val="9"/>
      <color rgb="FF000000"/>
      <name val="宋体"/>
      <charset val="134"/>
    </font>
    <font>
      <sz val="9"/>
      <name val="宋体"/>
      <charset val="134"/>
    </font>
    <font>
      <sz val="10"/>
      <color theme="1"/>
      <name val="Times New Roman"/>
      <charset val="134"/>
    </font>
    <font>
      <sz val="10"/>
      <color rgb="FF000000"/>
      <name val="Times New Roman"/>
      <charset val="134"/>
    </font>
    <font>
      <b/>
      <sz val="20"/>
      <color theme="1"/>
      <name val="Times New Roman"/>
      <charset val="134"/>
    </font>
    <font>
      <sz val="11"/>
      <color theme="1"/>
      <name val="宋体"/>
      <charset val="134"/>
    </font>
    <font>
      <sz val="18"/>
      <name val="宋体"/>
      <charset val="134"/>
    </font>
    <font>
      <sz val="16"/>
      <name val="宋体"/>
      <charset val="134"/>
    </font>
    <font>
      <sz val="10.5"/>
      <color indexed="8"/>
      <name val="宋体"/>
      <charset val="134"/>
    </font>
    <font>
      <b/>
      <sz val="20"/>
      <color theme="1"/>
      <name val="宋体"/>
      <charset val="134"/>
    </font>
    <font>
      <b/>
      <sz val="12"/>
      <color theme="1"/>
      <name val="宋体"/>
      <charset val="134"/>
    </font>
    <font>
      <sz val="10.5"/>
      <color rgb="FF000000"/>
      <name val="宋体"/>
      <charset val="134"/>
    </font>
    <font>
      <sz val="10.5"/>
      <color theme="1"/>
      <name val="宋体"/>
      <charset val="134"/>
    </font>
    <font>
      <b/>
      <sz val="18"/>
      <color theme="1"/>
      <name val="宋体"/>
      <charset val="134"/>
    </font>
    <font>
      <b/>
      <sz val="11"/>
      <color theme="1"/>
      <name val="宋体"/>
      <charset val="134"/>
    </font>
    <font>
      <sz val="18"/>
      <color theme="1"/>
      <name val="宋体"/>
      <charset val="134"/>
    </font>
    <font>
      <sz val="11"/>
      <color rgb="FF000000"/>
      <name val="宋体"/>
      <charset val="134"/>
    </font>
    <font>
      <sz val="14"/>
      <color theme="1"/>
      <name val="宋体"/>
      <charset val="134"/>
    </font>
    <font>
      <sz val="14"/>
      <name val="宋体"/>
      <charset val="134"/>
    </font>
    <font>
      <sz val="14"/>
      <color rgb="FF000000"/>
      <name val="宋体"/>
      <charset val="134"/>
    </font>
    <font>
      <sz val="14"/>
      <color rgb="FFFF0000"/>
      <name val="宋体"/>
      <charset val="134"/>
    </font>
    <font>
      <b/>
      <sz val="18"/>
      <name val="方正小标宋简体"/>
      <charset val="134"/>
    </font>
    <font>
      <b/>
      <sz val="14"/>
      <name val="方正小标宋简体"/>
      <charset val="134"/>
    </font>
    <font>
      <sz val="10.5"/>
      <name val="Times New Roman"/>
      <charset val="134"/>
    </font>
    <font>
      <sz val="10.5"/>
      <color rgb="FF000000"/>
      <name val="Times New Roman"/>
      <charset val="134"/>
    </font>
    <font>
      <sz val="10.5"/>
      <color rgb="FF000000"/>
      <name val="仿宋_GB2312"/>
      <charset val="134"/>
    </font>
    <font>
      <b/>
      <sz val="12"/>
      <color theme="1"/>
      <name val="Times New Roman"/>
      <charset val="134"/>
    </font>
    <font>
      <sz val="10.5"/>
      <color rgb="FF000000"/>
      <name val="Calibri"/>
      <charset val="134"/>
    </font>
    <font>
      <sz val="10.5"/>
      <color theme="1"/>
      <name val="Calibri"/>
      <charset val="134"/>
    </font>
    <font>
      <sz val="20"/>
      <color theme="1"/>
      <name val="方正小标宋_GBK"/>
      <charset val="134"/>
    </font>
    <font>
      <sz val="20"/>
      <color theme="1"/>
      <name val="等线"/>
      <charset val="134"/>
      <scheme val="minor"/>
    </font>
    <font>
      <sz val="18"/>
      <color theme="1"/>
      <name val="等线"/>
      <charset val="134"/>
      <scheme val="minor"/>
    </font>
    <font>
      <sz val="9"/>
      <color theme="1"/>
      <name val="等线"/>
      <charset val="134"/>
      <scheme val="minor"/>
    </font>
    <font>
      <sz val="9"/>
      <color theme="1"/>
      <name val="仿宋_GB2312"/>
      <charset val="134"/>
    </font>
    <font>
      <sz val="9"/>
      <color theme="1"/>
      <name val="黑体"/>
      <charset val="134"/>
    </font>
    <font>
      <sz val="9"/>
      <color theme="1"/>
      <name val="等线 Light"/>
      <charset val="134"/>
      <scheme val="major"/>
    </font>
    <font>
      <sz val="9"/>
      <color theme="1"/>
      <name val="Calibri"/>
      <charset val="134"/>
    </font>
    <font>
      <sz val="9"/>
      <name val="等线 Light"/>
      <charset val="134"/>
      <scheme val="major"/>
    </font>
    <font>
      <sz val="9"/>
      <name val="黑体"/>
      <charset val="134"/>
    </font>
    <font>
      <sz val="9"/>
      <color theme="1"/>
      <name val="Times New Roman"/>
      <charset val="134"/>
    </font>
    <font>
      <sz val="9"/>
      <color theme="1"/>
      <name val="宋体"/>
      <charset val="134"/>
    </font>
    <font>
      <sz val="9"/>
      <color rgb="FF000000"/>
      <name val="等线"/>
      <charset val="134"/>
      <scheme val="minor"/>
    </font>
    <font>
      <sz val="9"/>
      <name val="等线"/>
      <charset val="134"/>
      <scheme val="minor"/>
    </font>
    <font>
      <sz val="16"/>
      <color theme="1"/>
      <name val="等线"/>
      <charset val="134"/>
      <scheme val="minor"/>
    </font>
    <font>
      <sz val="18"/>
      <color rgb="FF000000"/>
      <name val="方正小标宋_GBK"/>
      <charset val="134"/>
    </font>
    <font>
      <sz val="10.5"/>
      <color theme="1"/>
      <name val="仿宋_GB2312"/>
      <charset val="134"/>
    </font>
    <font>
      <sz val="9"/>
      <color rgb="FFFF0000"/>
      <name val="等线"/>
      <charset val="134"/>
      <scheme val="minor"/>
    </font>
    <font>
      <sz val="11"/>
      <color theme="1"/>
      <name val="Calibri"/>
      <charset val="134"/>
    </font>
    <font>
      <sz val="10"/>
      <color theme="1"/>
      <name val="黑体"/>
      <charset val="134"/>
    </font>
    <font>
      <sz val="10"/>
      <color theme="1"/>
      <name val="等线"/>
      <charset val="134"/>
      <scheme val="minor"/>
    </font>
    <font>
      <sz val="18"/>
      <color theme="1"/>
      <name val="方正小标宋_GBK"/>
      <charset val="134"/>
    </font>
    <font>
      <sz val="11"/>
      <color rgb="FF000000"/>
      <name val="等线"/>
      <charset val="134"/>
      <scheme val="minor"/>
    </font>
    <font>
      <sz val="11"/>
      <color theme="1"/>
      <name val="Times New Roman"/>
      <charset val="134"/>
    </font>
    <font>
      <sz val="10"/>
      <color rgb="FF000000"/>
      <name val="等线"/>
      <charset val="134"/>
      <scheme val="minor"/>
    </font>
    <font>
      <sz val="18"/>
      <color rgb="FF000000"/>
      <name val="Calibri"/>
      <charset val="134"/>
    </font>
    <font>
      <b/>
      <sz val="10"/>
      <color theme="1"/>
      <name val="Times New Roman"/>
      <charset val="134"/>
    </font>
    <font>
      <sz val="10.5"/>
      <color theme="1"/>
      <name val="Times New Roman"/>
      <charset val="134"/>
    </font>
    <font>
      <sz val="10.5"/>
      <color rgb="FFFF0000"/>
      <name val="仿宋_GB2312"/>
      <charset val="134"/>
    </font>
    <font>
      <sz val="10"/>
      <color rgb="FFFF0000"/>
      <name val="Times New Roman"/>
      <charset val="134"/>
    </font>
    <font>
      <b/>
      <sz val="10"/>
      <color rgb="FF000000"/>
      <name val="Times New Roman"/>
      <charset val="134"/>
    </font>
    <font>
      <sz val="11"/>
      <color theme="1"/>
      <name val="等线"/>
      <charset val="0"/>
      <scheme val="minor"/>
    </font>
    <font>
      <u/>
      <sz val="11"/>
      <color rgb="FF0000FF"/>
      <name val="等线"/>
      <charset val="0"/>
      <scheme val="minor"/>
    </font>
    <font>
      <sz val="11"/>
      <color theme="0"/>
      <name val="等线"/>
      <charset val="0"/>
      <scheme val="minor"/>
    </font>
    <font>
      <sz val="11"/>
      <color rgb="FFFF0000"/>
      <name val="等线"/>
      <charset val="0"/>
      <scheme val="minor"/>
    </font>
    <font>
      <u/>
      <sz val="11"/>
      <color rgb="FF800080"/>
      <name val="等线"/>
      <charset val="0"/>
      <scheme val="minor"/>
    </font>
    <font>
      <sz val="11"/>
      <color rgb="FF3F3F76"/>
      <name val="等线"/>
      <charset val="0"/>
      <scheme val="minor"/>
    </font>
    <font>
      <sz val="11"/>
      <color rgb="FF9C0006"/>
      <name val="等线"/>
      <charset val="0"/>
      <scheme val="minor"/>
    </font>
    <font>
      <sz val="11"/>
      <color rgb="FF9C6500"/>
      <name val="等线"/>
      <charset val="0"/>
      <scheme val="minor"/>
    </font>
    <font>
      <b/>
      <sz val="11"/>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
      <b/>
      <sz val="12"/>
      <name val="宋体"/>
      <charset val="134"/>
    </font>
    <font>
      <sz val="14"/>
      <name val="仿宋"/>
      <charset val="134"/>
    </font>
    <font>
      <sz val="14"/>
      <name val="方正小标宋简体"/>
      <charset val="134"/>
    </font>
    <font>
      <b/>
      <sz val="12"/>
      <name val="仿宋"/>
      <charset val="134"/>
    </font>
    <font>
      <b/>
      <sz val="10"/>
      <color theme="1"/>
      <name val="宋体"/>
      <charset val="134"/>
    </font>
    <font>
      <b/>
      <sz val="10"/>
      <color rgb="FF000000"/>
      <name val="宋体"/>
      <charset val="134"/>
    </font>
  </fonts>
  <fills count="4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59"/>
        <bgColor indexed="64"/>
      </patternFill>
    </fill>
    <fill>
      <patternFill patternType="solid">
        <fgColor theme="5" tint="0.799920651875362"/>
        <bgColor indexed="64"/>
      </patternFill>
    </fill>
    <fill>
      <patternFill patternType="solid">
        <fgColor rgb="FFFFFF00"/>
        <bgColor indexed="64"/>
      </patternFill>
    </fill>
    <fill>
      <patternFill patternType="solid">
        <fgColor theme="9" tint="0.799920651875362"/>
        <bgColor indexed="64"/>
      </patternFill>
    </fill>
    <fill>
      <patternFill patternType="solid">
        <fgColor rgb="FFFFC000"/>
        <bgColor indexed="64"/>
      </patternFill>
    </fill>
    <fill>
      <patternFill patternType="solid">
        <fgColor theme="9" tint="0.799890133365886"/>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bgColor indexed="64"/>
      </patternFill>
    </fill>
    <fill>
      <patternFill patternType="solid">
        <fgColor rgb="FFFFEB9C"/>
        <bgColor indexed="64"/>
      </patternFill>
    </fill>
    <fill>
      <patternFill patternType="solid">
        <fgColor theme="9"/>
        <bgColor indexed="64"/>
      </patternFill>
    </fill>
    <fill>
      <patternFill patternType="solid">
        <fgColor theme="4"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7" tint="0.799981688894314"/>
        <bgColor indexed="64"/>
      </patternFill>
    </fill>
  </fills>
  <borders count="71">
    <border>
      <left/>
      <right/>
      <top/>
      <bottom/>
      <diagonal/>
    </border>
    <border>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auto="1"/>
      </bottom>
      <diagonal/>
    </border>
    <border>
      <left/>
      <right style="thin">
        <color indexed="8"/>
      </right>
      <top style="thin">
        <color indexed="8"/>
      </top>
      <bottom style="thin">
        <color auto="1"/>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right/>
      <top style="thin">
        <color indexed="8"/>
      </top>
      <bottom/>
      <diagonal/>
    </border>
    <border>
      <left/>
      <right/>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right style="thin">
        <color auto="1"/>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medium">
        <color auto="1"/>
      </right>
      <top style="thin">
        <color auto="1"/>
      </top>
      <bottom style="medium">
        <color auto="1"/>
      </bottom>
      <diagonal/>
    </border>
    <border>
      <left/>
      <right style="medium">
        <color auto="1"/>
      </right>
      <top style="medium">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medium">
        <color auto="1"/>
      </bottom>
      <diagonal/>
    </border>
    <border>
      <left/>
      <right style="thin">
        <color auto="1"/>
      </right>
      <top style="medium">
        <color auto="1"/>
      </top>
      <bottom/>
      <diagonal/>
    </border>
    <border>
      <left/>
      <right/>
      <top style="thin">
        <color auto="1"/>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style="medium">
        <color auto="1"/>
      </right>
      <top style="medium">
        <color auto="1"/>
      </top>
      <bottom style="medium">
        <color auto="1"/>
      </bottom>
      <diagonal/>
    </border>
    <border>
      <left/>
      <right style="thin">
        <color auto="1"/>
      </right>
      <top/>
      <bottom style="medium">
        <color rgb="FF000000"/>
      </bottom>
      <diagonal/>
    </border>
    <border>
      <left style="medium">
        <color auto="1"/>
      </left>
      <right/>
      <top style="medium">
        <color rgb="FF000000"/>
      </top>
      <bottom/>
      <diagonal/>
    </border>
    <border>
      <left style="medium">
        <color auto="1"/>
      </left>
      <right/>
      <top/>
      <bottom style="medium">
        <color rgb="FF000000"/>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thin">
        <color auto="1"/>
      </left>
      <right style="medium">
        <color auto="1"/>
      </right>
      <top style="thin">
        <color auto="1"/>
      </top>
      <bottom/>
      <diagonal/>
    </border>
    <border>
      <left style="thin">
        <color auto="1"/>
      </left>
      <right style="medium">
        <color auto="1"/>
      </right>
      <top/>
      <bottom/>
      <diagonal/>
    </border>
    <border>
      <left/>
      <right style="medium">
        <color rgb="FF000000"/>
      </right>
      <top style="medium">
        <color auto="1"/>
      </top>
      <bottom style="medium">
        <color auto="1"/>
      </bottom>
      <diagonal/>
    </border>
    <border>
      <left style="medium">
        <color rgb="FF000000"/>
      </left>
      <right/>
      <top style="medium">
        <color auto="1"/>
      </top>
      <bottom style="medium">
        <color auto="1"/>
      </bottom>
      <diagonal/>
    </border>
    <border>
      <left/>
      <right style="dotted">
        <color auto="1"/>
      </right>
      <top style="medium">
        <color auto="1"/>
      </top>
      <bottom/>
      <diagonal/>
    </border>
    <border>
      <left style="dotted">
        <color auto="1"/>
      </left>
      <right style="dotted">
        <color auto="1"/>
      </right>
      <top style="medium">
        <color auto="1"/>
      </top>
      <bottom/>
      <diagonal/>
    </border>
    <border>
      <left style="dotted">
        <color auto="1"/>
      </left>
      <right/>
      <top style="medium">
        <color auto="1"/>
      </top>
      <bottom style="dotted">
        <color auto="1"/>
      </bottom>
      <diagonal/>
    </border>
    <border>
      <left/>
      <right/>
      <top style="medium">
        <color auto="1"/>
      </top>
      <bottom style="dotted">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right/>
      <top/>
      <bottom style="dotted">
        <color auto="1"/>
      </bottom>
      <diagonal/>
    </border>
    <border>
      <left/>
      <right style="dotted">
        <color auto="1"/>
      </right>
      <top/>
      <bottom style="medium">
        <color auto="1"/>
      </bottom>
      <diagonal/>
    </border>
    <border>
      <left/>
      <right style="medium">
        <color rgb="FF000000"/>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91" fillId="17" borderId="0" applyNumberFormat="0" applyBorder="0" applyAlignment="0" applyProtection="0">
      <alignment vertical="center"/>
    </xf>
    <xf numFmtId="0" fontId="96" fillId="20" borderId="6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1" fillId="12" borderId="0" applyNumberFormat="0" applyBorder="0" applyAlignment="0" applyProtection="0">
      <alignment vertical="center"/>
    </xf>
    <xf numFmtId="0" fontId="97" fillId="22" borderId="0" applyNumberFormat="0" applyBorder="0" applyAlignment="0" applyProtection="0">
      <alignment vertical="center"/>
    </xf>
    <xf numFmtId="43" fontId="0" fillId="0" borderId="0" applyFont="0" applyFill="0" applyBorder="0" applyAlignment="0" applyProtection="0">
      <alignment vertical="center"/>
    </xf>
    <xf numFmtId="0" fontId="93" fillId="24" borderId="0" applyNumberFormat="0" applyBorder="0" applyAlignment="0" applyProtection="0">
      <alignment vertical="center"/>
    </xf>
    <xf numFmtId="0" fontId="92" fillId="0" borderId="0" applyNumberFormat="0" applyFill="0" applyBorder="0" applyAlignment="0" applyProtection="0">
      <alignment vertical="center"/>
    </xf>
    <xf numFmtId="9" fontId="0" fillId="0" borderId="0" applyFont="0" applyFill="0" applyBorder="0" applyAlignment="0" applyProtection="0">
      <alignment vertical="center"/>
    </xf>
    <xf numFmtId="0" fontId="95" fillId="0" borderId="0" applyNumberForma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23" borderId="64" applyNumberFormat="0" applyFont="0" applyAlignment="0" applyProtection="0">
      <alignment vertical="center"/>
    </xf>
    <xf numFmtId="0" fontId="93" fillId="19" borderId="0" applyNumberFormat="0" applyBorder="0" applyAlignment="0" applyProtection="0">
      <alignment vertical="center"/>
    </xf>
    <xf numFmtId="0" fontId="99"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2" fillId="0" borderId="65" applyNumberFormat="0" applyFill="0" applyAlignment="0" applyProtection="0">
      <alignment vertical="center"/>
    </xf>
    <xf numFmtId="0" fontId="103" fillId="0" borderId="65" applyNumberFormat="0" applyFill="0" applyAlignment="0" applyProtection="0">
      <alignment vertical="center"/>
    </xf>
    <xf numFmtId="0" fontId="93" fillId="28" borderId="0" applyNumberFormat="0" applyBorder="0" applyAlignment="0" applyProtection="0">
      <alignment vertical="center"/>
    </xf>
    <xf numFmtId="0" fontId="99" fillId="0" borderId="66" applyNumberFormat="0" applyFill="0" applyAlignment="0" applyProtection="0">
      <alignment vertical="center"/>
    </xf>
    <xf numFmtId="0" fontId="93" fillId="18" borderId="0" applyNumberFormat="0" applyBorder="0" applyAlignment="0" applyProtection="0">
      <alignment vertical="center"/>
    </xf>
    <xf numFmtId="0" fontId="105" fillId="29" borderId="68" applyNumberFormat="0" applyAlignment="0" applyProtection="0">
      <alignment vertical="center"/>
    </xf>
    <xf numFmtId="0" fontId="106" fillId="29" borderId="63" applyNumberFormat="0" applyAlignment="0" applyProtection="0">
      <alignment vertical="center"/>
    </xf>
    <xf numFmtId="0" fontId="107" fillId="32" borderId="69" applyNumberFormat="0" applyAlignment="0" applyProtection="0">
      <alignment vertical="center"/>
    </xf>
    <xf numFmtId="0" fontId="91" fillId="34" borderId="0" applyNumberFormat="0" applyBorder="0" applyAlignment="0" applyProtection="0">
      <alignment vertical="center"/>
    </xf>
    <xf numFmtId="0" fontId="93" fillId="33" borderId="0" applyNumberFormat="0" applyBorder="0" applyAlignment="0" applyProtection="0">
      <alignment vertical="center"/>
    </xf>
    <xf numFmtId="0" fontId="104" fillId="0" borderId="67" applyNumberFormat="0" applyFill="0" applyAlignment="0" applyProtection="0">
      <alignment vertical="center"/>
    </xf>
    <xf numFmtId="0" fontId="108" fillId="0" borderId="70" applyNumberFormat="0" applyFill="0" applyAlignment="0" applyProtection="0">
      <alignment vertical="center"/>
    </xf>
    <xf numFmtId="0" fontId="109" fillId="37" borderId="0" applyNumberFormat="0" applyBorder="0" applyAlignment="0" applyProtection="0">
      <alignment vertical="center"/>
    </xf>
    <xf numFmtId="0" fontId="98" fillId="26" borderId="0" applyNumberFormat="0" applyBorder="0" applyAlignment="0" applyProtection="0">
      <alignment vertical="center"/>
    </xf>
    <xf numFmtId="0" fontId="91" fillId="16" borderId="0" applyNumberFormat="0" applyBorder="0" applyAlignment="0" applyProtection="0">
      <alignment vertical="center"/>
    </xf>
    <xf numFmtId="0" fontId="93" fillId="25" borderId="0" applyNumberFormat="0" applyBorder="0" applyAlignment="0" applyProtection="0">
      <alignment vertical="center"/>
    </xf>
    <xf numFmtId="0" fontId="91" fillId="39" borderId="0" applyNumberFormat="0" applyBorder="0" applyAlignment="0" applyProtection="0">
      <alignment vertical="center"/>
    </xf>
    <xf numFmtId="0" fontId="91" fillId="31" borderId="0" applyNumberFormat="0" applyBorder="0" applyAlignment="0" applyProtection="0">
      <alignment vertical="center"/>
    </xf>
    <xf numFmtId="0" fontId="91" fillId="36" borderId="0" applyNumberFormat="0" applyBorder="0" applyAlignment="0" applyProtection="0">
      <alignment vertical="center"/>
    </xf>
    <xf numFmtId="0" fontId="91" fillId="11" borderId="0" applyNumberFormat="0" applyBorder="0" applyAlignment="0" applyProtection="0">
      <alignment vertical="center"/>
    </xf>
    <xf numFmtId="0" fontId="93" fillId="15" borderId="0" applyNumberFormat="0" applyBorder="0" applyAlignment="0" applyProtection="0">
      <alignment vertical="center"/>
    </xf>
    <xf numFmtId="0" fontId="9" fillId="0" borderId="0">
      <alignment vertical="center"/>
    </xf>
    <xf numFmtId="0" fontId="93" fillId="13" borderId="0" applyNumberFormat="0" applyBorder="0" applyAlignment="0" applyProtection="0">
      <alignment vertical="center"/>
    </xf>
    <xf numFmtId="0" fontId="91" fillId="40" borderId="0" applyNumberFormat="0" applyBorder="0" applyAlignment="0" applyProtection="0">
      <alignment vertical="center"/>
    </xf>
    <xf numFmtId="0" fontId="91" fillId="10" borderId="0" applyNumberFormat="0" applyBorder="0" applyAlignment="0" applyProtection="0">
      <alignment vertical="center"/>
    </xf>
    <xf numFmtId="0" fontId="93" fillId="14" borderId="0" applyNumberFormat="0" applyBorder="0" applyAlignment="0" applyProtection="0">
      <alignment vertical="center"/>
    </xf>
    <xf numFmtId="0" fontId="91" fillId="38" borderId="0" applyNumberFormat="0" applyBorder="0" applyAlignment="0" applyProtection="0">
      <alignment vertical="center"/>
    </xf>
    <xf numFmtId="0" fontId="93" fillId="30" borderId="0" applyNumberFormat="0" applyBorder="0" applyAlignment="0" applyProtection="0">
      <alignment vertical="center"/>
    </xf>
    <xf numFmtId="0" fontId="93" fillId="27" borderId="0" applyNumberFormat="0" applyBorder="0" applyAlignment="0" applyProtection="0">
      <alignment vertical="center"/>
    </xf>
    <xf numFmtId="0" fontId="91" fillId="35" borderId="0" applyNumberFormat="0" applyBorder="0" applyAlignment="0" applyProtection="0">
      <alignment vertical="center"/>
    </xf>
    <xf numFmtId="0" fontId="93" fillId="21" borderId="0" applyNumberFormat="0" applyBorder="0" applyAlignment="0" applyProtection="0">
      <alignment vertical="center"/>
    </xf>
    <xf numFmtId="0" fontId="0" fillId="0" borderId="0"/>
    <xf numFmtId="0" fontId="9" fillId="0" borderId="0"/>
    <xf numFmtId="9" fontId="0" fillId="0" borderId="0" applyFont="0" applyFill="0" applyBorder="0" applyAlignment="0" applyProtection="0">
      <alignment vertical="center"/>
    </xf>
    <xf numFmtId="0" fontId="9" fillId="0" borderId="0">
      <alignment vertical="center"/>
    </xf>
    <xf numFmtId="0" fontId="9" fillId="0" borderId="0">
      <alignment vertical="center"/>
    </xf>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43" fontId="4" fillId="0" borderId="0" applyFont="0" applyFill="0" applyBorder="0" applyAlignment="0" applyProtection="0">
      <alignment vertical="center"/>
    </xf>
    <xf numFmtId="43" fontId="0" fillId="0" borderId="0" applyFont="0" applyFill="0" applyBorder="0" applyAlignment="0" applyProtection="0">
      <alignment vertical="center"/>
    </xf>
  </cellStyleXfs>
  <cellXfs count="1566">
    <xf numFmtId="0" fontId="0" fillId="0" borderId="0" xfId="0">
      <alignment vertical="center"/>
    </xf>
    <xf numFmtId="0" fontId="1" fillId="2" borderId="0" xfId="55" applyFont="1" applyFill="1" applyAlignment="1"/>
    <xf numFmtId="43" fontId="1" fillId="2" borderId="0" xfId="55" applyNumberFormat="1" applyFont="1" applyFill="1" applyAlignment="1"/>
    <xf numFmtId="0" fontId="1" fillId="2" borderId="0" xfId="55" applyFont="1" applyFill="1" applyAlignment="1">
      <alignment horizontal="center"/>
    </xf>
    <xf numFmtId="0" fontId="1" fillId="0" borderId="0" xfId="55" applyFont="1" applyFill="1" applyAlignment="1"/>
    <xf numFmtId="0" fontId="1" fillId="2" borderId="0" xfId="55" applyNumberFormat="1" applyFont="1" applyFill="1" applyBorder="1" applyAlignment="1" applyProtection="1"/>
    <xf numFmtId="0" fontId="2" fillId="2" borderId="0" xfId="0" applyNumberFormat="1" applyFont="1" applyFill="1" applyBorder="1" applyAlignment="1" applyProtection="1">
      <alignment horizontal="center" vertical="center"/>
    </xf>
    <xf numFmtId="0" fontId="2" fillId="2" borderId="0" xfId="0" applyNumberFormat="1" applyFont="1" applyFill="1" applyBorder="1" applyAlignment="1" applyProtection="1"/>
    <xf numFmtId="0" fontId="3" fillId="2" borderId="0" xfId="55" applyNumberFormat="1" applyFont="1" applyFill="1" applyBorder="1" applyAlignment="1" applyProtection="1">
      <alignment horizontal="center" vertical="center"/>
    </xf>
    <xf numFmtId="0" fontId="4" fillId="2" borderId="0" xfId="0" applyNumberFormat="1" applyFont="1" applyFill="1" applyBorder="1" applyAlignment="1" applyProtection="1"/>
    <xf numFmtId="43" fontId="4" fillId="2" borderId="0" xfId="0" applyNumberFormat="1" applyFont="1" applyFill="1" applyBorder="1" applyAlignment="1" applyProtection="1"/>
    <xf numFmtId="0" fontId="4" fillId="2" borderId="0" xfId="0" applyNumberFormat="1" applyFont="1" applyFill="1" applyBorder="1" applyAlignment="1" applyProtection="1">
      <alignment horizontal="center" vertical="center"/>
    </xf>
    <xf numFmtId="0" fontId="3" fillId="2" borderId="0" xfId="55" applyNumberFormat="1" applyFont="1" applyFill="1" applyBorder="1" applyAlignment="1" applyProtection="1">
      <alignment horizontal="right" vertical="center"/>
    </xf>
    <xf numFmtId="0" fontId="3" fillId="2" borderId="0" xfId="55" applyNumberFormat="1" applyFont="1" applyFill="1" applyBorder="1" applyAlignment="1" applyProtection="1">
      <alignment vertical="center"/>
    </xf>
    <xf numFmtId="0" fontId="5" fillId="2" borderId="1" xfId="0" applyNumberFormat="1" applyFont="1" applyFill="1" applyBorder="1" applyAlignment="1" applyProtection="1">
      <alignment vertical="center"/>
    </xf>
    <xf numFmtId="43" fontId="5" fillId="2" borderId="1" xfId="0" applyNumberFormat="1" applyFont="1" applyFill="1" applyBorder="1" applyAlignment="1" applyProtection="1">
      <alignment vertical="center"/>
    </xf>
    <xf numFmtId="43" fontId="5" fillId="2" borderId="1"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horizontal="center" vertical="center"/>
    </xf>
    <xf numFmtId="0" fontId="3" fillId="2" borderId="1" xfId="55" applyNumberFormat="1" applyFont="1" applyFill="1" applyBorder="1" applyAlignment="1" applyProtection="1">
      <alignment vertical="center"/>
    </xf>
    <xf numFmtId="0" fontId="3" fillId="2" borderId="2" xfId="55" applyNumberFormat="1" applyFont="1" applyFill="1" applyBorder="1" applyAlignment="1" applyProtection="1"/>
    <xf numFmtId="0" fontId="5" fillId="2" borderId="3" xfId="0" applyNumberFormat="1" applyFont="1" applyFill="1" applyBorder="1" applyAlignment="1" applyProtection="1">
      <alignment horizontal="center" vertical="center"/>
    </xf>
    <xf numFmtId="43" fontId="5" fillId="2" borderId="4" xfId="0" applyNumberFormat="1" applyFont="1" applyFill="1" applyBorder="1" applyAlignment="1" applyProtection="1">
      <alignment horizontal="center" vertical="center"/>
    </xf>
    <xf numFmtId="43" fontId="5" fillId="2" borderId="5" xfId="0" applyNumberFormat="1" applyFont="1" applyFill="1" applyBorder="1" applyAlignment="1" applyProtection="1">
      <alignment horizontal="center" vertical="center"/>
    </xf>
    <xf numFmtId="0" fontId="5" fillId="2" borderId="4" xfId="0" applyNumberFormat="1" applyFont="1" applyFill="1" applyBorder="1" applyAlignment="1" applyProtection="1">
      <alignment horizontal="center" vertical="center" wrapText="1"/>
    </xf>
    <xf numFmtId="0" fontId="3" fillId="2" borderId="3" xfId="55" applyNumberFormat="1" applyFont="1" applyFill="1" applyBorder="1" applyAlignment="1" applyProtection="1">
      <alignment horizontal="center" vertical="center" wrapText="1"/>
    </xf>
    <xf numFmtId="0" fontId="5" fillId="2" borderId="3" xfId="0" applyNumberFormat="1" applyFont="1" applyFill="1" applyBorder="1" applyAlignment="1" applyProtection="1">
      <alignment horizontal="left" vertical="center"/>
    </xf>
    <xf numFmtId="43" fontId="5" fillId="2" borderId="6" xfId="0" applyNumberFormat="1" applyFont="1" applyFill="1" applyBorder="1" applyAlignment="1" applyProtection="1">
      <alignment horizontal="center" vertical="center"/>
    </xf>
    <xf numFmtId="177" fontId="5" fillId="2" borderId="6" xfId="0" applyNumberFormat="1" applyFont="1" applyFill="1" applyBorder="1" applyAlignment="1" applyProtection="1">
      <alignment horizontal="right" vertical="center" wrapText="1"/>
    </xf>
    <xf numFmtId="0" fontId="3" fillId="2" borderId="7" xfId="55" applyNumberFormat="1" applyFont="1" applyFill="1" applyBorder="1" applyAlignment="1" applyProtection="1">
      <alignment horizontal="center" vertical="center" wrapText="1"/>
    </xf>
    <xf numFmtId="0" fontId="5" fillId="2" borderId="3" xfId="0" applyNumberFormat="1" applyFont="1" applyFill="1" applyBorder="1" applyAlignment="1" applyProtection="1">
      <alignment vertical="center"/>
    </xf>
    <xf numFmtId="10" fontId="5" fillId="2" borderId="6" xfId="0" applyNumberFormat="1" applyFont="1" applyFill="1" applyBorder="1" applyAlignment="1" applyProtection="1">
      <alignment horizontal="right" vertical="center"/>
    </xf>
    <xf numFmtId="0" fontId="3" fillId="2" borderId="7" xfId="55" applyNumberFormat="1" applyFont="1" applyFill="1" applyBorder="1" applyAlignment="1" applyProtection="1">
      <alignment horizontal="center" vertical="center"/>
    </xf>
    <xf numFmtId="0" fontId="3" fillId="2" borderId="1" xfId="55" applyNumberFormat="1" applyFont="1" applyFill="1" applyBorder="1" applyAlignment="1" applyProtection="1"/>
    <xf numFmtId="176" fontId="3" fillId="2" borderId="7" xfId="55" applyNumberFormat="1" applyFont="1" applyFill="1" applyBorder="1" applyAlignment="1" applyProtection="1">
      <alignment horizontal="center" vertical="center"/>
    </xf>
    <xf numFmtId="176" fontId="3" fillId="2" borderId="1" xfId="55" applyNumberFormat="1" applyFont="1" applyFill="1" applyBorder="1" applyAlignment="1" applyProtection="1"/>
    <xf numFmtId="176" fontId="3" fillId="2" borderId="0" xfId="55" applyNumberFormat="1" applyFont="1" applyFill="1" applyBorder="1" applyAlignment="1" applyProtection="1"/>
    <xf numFmtId="0" fontId="5" fillId="0" borderId="3" xfId="0" applyNumberFormat="1" applyFont="1" applyFill="1" applyBorder="1" applyAlignment="1" applyProtection="1">
      <alignment vertical="center"/>
    </xf>
    <xf numFmtId="43" fontId="5" fillId="0" borderId="6" xfId="0" applyNumberFormat="1" applyFont="1" applyFill="1" applyBorder="1" applyAlignment="1" applyProtection="1">
      <alignment horizontal="center" vertical="center"/>
    </xf>
    <xf numFmtId="10" fontId="5" fillId="0" borderId="6" xfId="0" applyNumberFormat="1" applyFont="1" applyFill="1" applyBorder="1" applyAlignment="1" applyProtection="1">
      <alignment horizontal="right" vertical="center"/>
    </xf>
    <xf numFmtId="0" fontId="3" fillId="2" borderId="0" xfId="55" applyNumberFormat="1" applyFont="1" applyFill="1" applyBorder="1" applyAlignment="1" applyProtection="1"/>
    <xf numFmtId="0" fontId="5" fillId="2" borderId="6" xfId="0" applyNumberFormat="1" applyFont="1" applyFill="1" applyBorder="1" applyAlignment="1" applyProtection="1">
      <alignment vertical="center"/>
    </xf>
    <xf numFmtId="0" fontId="6" fillId="2" borderId="8" xfId="55" applyNumberFormat="1" applyFont="1" applyFill="1" applyBorder="1" applyAlignment="1" applyProtection="1">
      <alignment horizontal="right" vertical="top"/>
    </xf>
    <xf numFmtId="0" fontId="3" fillId="2" borderId="0" xfId="55" applyNumberFormat="1" applyFont="1" applyFill="1" applyAlignment="1" applyProtection="1"/>
    <xf numFmtId="0" fontId="6" fillId="2" borderId="0" xfId="55" applyNumberFormat="1" applyFont="1" applyFill="1" applyAlignment="1" applyProtection="1">
      <alignment horizontal="right" vertical="top"/>
    </xf>
    <xf numFmtId="43" fontId="7" fillId="2" borderId="6" xfId="0" applyNumberFormat="1" applyFont="1" applyFill="1" applyBorder="1" applyAlignment="1">
      <alignment horizontal="center" vertical="center"/>
    </xf>
    <xf numFmtId="0" fontId="8" fillId="0" borderId="0" xfId="0" applyFont="1">
      <alignment vertical="center"/>
    </xf>
    <xf numFmtId="178" fontId="1" fillId="2" borderId="0" xfId="55" applyNumberFormat="1" applyFont="1" applyFill="1" applyAlignment="1"/>
    <xf numFmtId="0" fontId="7" fillId="0" borderId="0" xfId="53" applyFont="1"/>
    <xf numFmtId="0" fontId="9" fillId="0" borderId="0" xfId="53"/>
    <xf numFmtId="0" fontId="9" fillId="2" borderId="0" xfId="53" applyFill="1"/>
    <xf numFmtId="0" fontId="2" fillId="2" borderId="0" xfId="53" applyFont="1" applyFill="1" applyAlignment="1">
      <alignment horizontal="center" vertical="center"/>
    </xf>
    <xf numFmtId="0" fontId="10" fillId="2" borderId="0" xfId="53" applyFont="1" applyFill="1"/>
    <xf numFmtId="0" fontId="9" fillId="2" borderId="0" xfId="53" applyFont="1" applyFill="1"/>
    <xf numFmtId="0" fontId="7" fillId="2" borderId="0" xfId="53" applyFont="1" applyFill="1" applyAlignment="1">
      <alignment vertical="center"/>
    </xf>
    <xf numFmtId="0" fontId="5" fillId="2" borderId="9" xfId="53" applyFont="1" applyFill="1" applyBorder="1" applyAlignment="1">
      <alignment vertical="center"/>
    </xf>
    <xf numFmtId="0" fontId="0" fillId="0" borderId="9" xfId="0" applyBorder="1" applyAlignment="1">
      <alignment vertical="center"/>
    </xf>
    <xf numFmtId="0" fontId="7" fillId="2" borderId="10" xfId="53" applyFont="1" applyFill="1" applyBorder="1"/>
    <xf numFmtId="0" fontId="5" fillId="2" borderId="6" xfId="53" applyFont="1" applyFill="1" applyBorder="1" applyAlignment="1">
      <alignment horizontal="center" vertical="center"/>
    </xf>
    <xf numFmtId="0" fontId="7" fillId="2" borderId="6" xfId="53" applyFont="1" applyFill="1" applyBorder="1"/>
    <xf numFmtId="0" fontId="5" fillId="2" borderId="6" xfId="53" applyFont="1" applyFill="1" applyBorder="1" applyAlignment="1">
      <alignment horizontal="center" vertical="center" wrapText="1"/>
    </xf>
    <xf numFmtId="0" fontId="5" fillId="2" borderId="6" xfId="53" applyFont="1" applyFill="1" applyBorder="1" applyAlignment="1">
      <alignment vertical="center"/>
    </xf>
    <xf numFmtId="179" fontId="5" fillId="0" borderId="6" xfId="53" applyNumberFormat="1" applyFont="1" applyBorder="1" applyAlignment="1">
      <alignment vertical="center"/>
    </xf>
    <xf numFmtId="180" fontId="5" fillId="0" borderId="6" xfId="53" applyNumberFormat="1" applyFont="1" applyBorder="1" applyAlignment="1">
      <alignment vertical="center"/>
    </xf>
    <xf numFmtId="177" fontId="5" fillId="0" borderId="6" xfId="53" applyNumberFormat="1" applyFont="1" applyBorder="1" applyAlignment="1">
      <alignment vertical="center"/>
    </xf>
    <xf numFmtId="179" fontId="5" fillId="0" borderId="6" xfId="53" applyNumberFormat="1" applyFont="1" applyFill="1" applyBorder="1" applyAlignment="1">
      <alignment vertical="center"/>
    </xf>
    <xf numFmtId="180" fontId="5" fillId="0" borderId="6" xfId="53" applyNumberFormat="1" applyFont="1" applyFill="1" applyBorder="1" applyAlignment="1">
      <alignment vertical="center"/>
    </xf>
    <xf numFmtId="0" fontId="1" fillId="3" borderId="0" xfId="42" applyFont="1" applyFill="1" applyAlignment="1"/>
    <xf numFmtId="0" fontId="5" fillId="0" borderId="11" xfId="53" applyFont="1" applyBorder="1"/>
    <xf numFmtId="0" fontId="7" fillId="0" borderId="11" xfId="53" applyFont="1" applyBorder="1"/>
    <xf numFmtId="0" fontId="11" fillId="0" borderId="11" xfId="53" applyFont="1" applyBorder="1"/>
    <xf numFmtId="0" fontId="12" fillId="2" borderId="0" xfId="53" applyFont="1" applyFill="1" applyAlignment="1">
      <alignment horizontal="center" vertical="center"/>
    </xf>
    <xf numFmtId="0" fontId="13" fillId="2" borderId="0" xfId="53" applyFont="1" applyFill="1" applyAlignment="1">
      <alignment horizontal="right" vertical="center"/>
    </xf>
    <xf numFmtId="0" fontId="5" fillId="2" borderId="9" xfId="53" applyFont="1" applyFill="1" applyBorder="1" applyAlignment="1">
      <alignment horizontal="right" vertical="center"/>
    </xf>
    <xf numFmtId="0" fontId="5" fillId="2" borderId="12" xfId="53" applyFont="1" applyFill="1" applyBorder="1" applyAlignment="1">
      <alignment horizontal="center" vertical="center" wrapText="1"/>
    </xf>
    <xf numFmtId="0" fontId="5" fillId="0" borderId="0" xfId="53" applyFont="1" applyAlignment="1">
      <alignment horizontal="center" vertical="center" wrapText="1"/>
    </xf>
    <xf numFmtId="181" fontId="5" fillId="0" borderId="6" xfId="53" applyNumberFormat="1" applyFont="1" applyBorder="1" applyAlignment="1">
      <alignment vertical="center"/>
    </xf>
    <xf numFmtId="176" fontId="5" fillId="4" borderId="12" xfId="53" applyNumberFormat="1" applyFont="1" applyFill="1" applyBorder="1" applyAlignment="1">
      <alignment horizontal="right" vertical="center"/>
    </xf>
    <xf numFmtId="181" fontId="5" fillId="0" borderId="0" xfId="53" applyNumberFormat="1" applyFont="1" applyAlignment="1">
      <alignment horizontal="center" vertical="center"/>
    </xf>
    <xf numFmtId="178" fontId="7" fillId="0" borderId="0" xfId="53" applyNumberFormat="1" applyFont="1"/>
    <xf numFmtId="182" fontId="5" fillId="4" borderId="12" xfId="53" applyNumberFormat="1" applyFont="1" applyFill="1" applyBorder="1" applyAlignment="1">
      <alignment horizontal="right" vertical="center"/>
    </xf>
    <xf numFmtId="181" fontId="5" fillId="0" borderId="6" xfId="53" applyNumberFormat="1" applyFont="1" applyFill="1" applyBorder="1" applyAlignment="1">
      <alignment vertical="center"/>
    </xf>
    <xf numFmtId="181" fontId="5" fillId="0" borderId="0" xfId="53" applyNumberFormat="1" applyFont="1" applyAlignment="1">
      <alignment vertical="center"/>
    </xf>
    <xf numFmtId="0" fontId="14" fillId="0" borderId="11" xfId="53" applyFont="1" applyBorder="1" applyAlignment="1">
      <alignment horizontal="right" vertical="center"/>
    </xf>
    <xf numFmtId="0" fontId="11" fillId="0" borderId="0" xfId="53" applyFont="1" applyAlignment="1">
      <alignment horizontal="right" vertical="top"/>
    </xf>
    <xf numFmtId="181" fontId="13" fillId="0" borderId="0" xfId="53" applyNumberFormat="1" applyFont="1" applyAlignment="1">
      <alignment vertical="center"/>
    </xf>
    <xf numFmtId="0" fontId="7" fillId="3" borderId="0" xfId="55" applyFont="1" applyFill="1" applyAlignment="1"/>
    <xf numFmtId="0" fontId="7" fillId="3" borderId="0" xfId="55" applyFont="1" applyFill="1" applyAlignment="1">
      <alignment horizontal="center"/>
    </xf>
    <xf numFmtId="0" fontId="7" fillId="0" borderId="0" xfId="55" applyFont="1" applyFill="1" applyAlignment="1"/>
    <xf numFmtId="0" fontId="7" fillId="3" borderId="0" xfId="55" applyNumberFormat="1" applyFont="1" applyFill="1" applyBorder="1" applyAlignment="1" applyProtection="1"/>
    <xf numFmtId="0" fontId="2" fillId="3" borderId="0" xfId="55" applyNumberFormat="1" applyFont="1" applyFill="1" applyBorder="1" applyAlignment="1" applyProtection="1">
      <alignment horizontal="center" vertical="center"/>
    </xf>
    <xf numFmtId="0" fontId="2" fillId="3" borderId="0" xfId="55" applyNumberFormat="1" applyFont="1" applyFill="1" applyBorder="1" applyAlignment="1" applyProtection="1"/>
    <xf numFmtId="0" fontId="5" fillId="3" borderId="0" xfId="55" applyNumberFormat="1" applyFont="1" applyFill="1" applyBorder="1" applyAlignment="1" applyProtection="1">
      <alignment horizontal="center" vertical="center"/>
    </xf>
    <xf numFmtId="0" fontId="5" fillId="3" borderId="0" xfId="55" applyNumberFormat="1" applyFont="1" applyFill="1" applyBorder="1" applyAlignment="1" applyProtection="1"/>
    <xf numFmtId="0" fontId="5" fillId="3" borderId="0" xfId="55" applyNumberFormat="1" applyFont="1" applyFill="1" applyBorder="1" applyAlignment="1" applyProtection="1">
      <alignment horizontal="right" vertical="center"/>
    </xf>
    <xf numFmtId="0" fontId="5" fillId="3" borderId="0" xfId="55" applyNumberFormat="1" applyFont="1" applyFill="1" applyBorder="1" applyAlignment="1" applyProtection="1">
      <alignment vertical="center"/>
    </xf>
    <xf numFmtId="0" fontId="5" fillId="3" borderId="1" xfId="55" applyNumberFormat="1" applyFont="1" applyFill="1" applyBorder="1" applyAlignment="1" applyProtection="1">
      <alignment vertical="center"/>
    </xf>
    <xf numFmtId="0" fontId="0" fillId="0" borderId="1" xfId="0" applyBorder="1" applyAlignment="1">
      <alignment vertical="center"/>
    </xf>
    <xf numFmtId="0" fontId="5" fillId="3" borderId="2" xfId="55" applyNumberFormat="1" applyFont="1" applyFill="1" applyBorder="1" applyAlignment="1" applyProtection="1"/>
    <xf numFmtId="0" fontId="5" fillId="3" borderId="3" xfId="55" applyNumberFormat="1" applyFont="1" applyFill="1" applyBorder="1" applyAlignment="1" applyProtection="1">
      <alignment horizontal="center" vertical="center"/>
    </xf>
    <xf numFmtId="0" fontId="5" fillId="3" borderId="3" xfId="55" applyNumberFormat="1" applyFont="1" applyFill="1" applyBorder="1" applyAlignment="1" applyProtection="1"/>
    <xf numFmtId="0" fontId="5" fillId="3" borderId="4" xfId="55" applyNumberFormat="1" applyFont="1" applyFill="1" applyBorder="1" applyAlignment="1" applyProtection="1">
      <alignment horizontal="center" vertical="center" wrapText="1"/>
    </xf>
    <xf numFmtId="0" fontId="5" fillId="3" borderId="5" xfId="55" applyNumberFormat="1" applyFont="1" applyFill="1" applyBorder="1" applyAlignment="1" applyProtection="1">
      <alignment horizontal="center" vertical="center"/>
    </xf>
    <xf numFmtId="0" fontId="5" fillId="3" borderId="3" xfId="55" applyNumberFormat="1" applyFont="1" applyFill="1" applyBorder="1" applyAlignment="1" applyProtection="1">
      <alignment horizontal="center" vertical="center" wrapText="1"/>
    </xf>
    <xf numFmtId="0" fontId="5" fillId="3" borderId="3" xfId="55" applyNumberFormat="1" applyFont="1" applyFill="1" applyBorder="1" applyAlignment="1" applyProtection="1">
      <alignment horizontal="left" vertical="center"/>
    </xf>
    <xf numFmtId="0" fontId="5" fillId="3" borderId="13" xfId="55" applyNumberFormat="1" applyFont="1" applyFill="1" applyBorder="1" applyAlignment="1" applyProtection="1"/>
    <xf numFmtId="178" fontId="5" fillId="3" borderId="6" xfId="55" applyNumberFormat="1" applyFont="1" applyFill="1" applyBorder="1" applyAlignment="1" applyProtection="1">
      <alignment horizontal="right" vertical="center"/>
    </xf>
    <xf numFmtId="10" fontId="5" fillId="3" borderId="6" xfId="55" applyNumberFormat="1" applyFont="1" applyFill="1" applyBorder="1" applyAlignment="1" applyProtection="1">
      <alignment horizontal="right" vertical="center" wrapText="1"/>
    </xf>
    <xf numFmtId="0" fontId="5" fillId="3" borderId="7" xfId="55" applyNumberFormat="1" applyFont="1" applyFill="1" applyBorder="1" applyAlignment="1" applyProtection="1">
      <alignment horizontal="center" vertical="center" wrapText="1"/>
    </xf>
    <xf numFmtId="0" fontId="5" fillId="3" borderId="3" xfId="55" applyNumberFormat="1" applyFont="1" applyFill="1" applyBorder="1" applyAlignment="1" applyProtection="1">
      <alignment vertical="center"/>
    </xf>
    <xf numFmtId="176" fontId="5" fillId="3" borderId="6" xfId="55" applyNumberFormat="1" applyFont="1" applyFill="1" applyBorder="1" applyAlignment="1" applyProtection="1">
      <alignment horizontal="right" vertical="center"/>
    </xf>
    <xf numFmtId="0" fontId="5" fillId="3" borderId="7" xfId="55" applyNumberFormat="1" applyFont="1" applyFill="1" applyBorder="1" applyAlignment="1" applyProtection="1">
      <alignment horizontal="center" vertical="center"/>
    </xf>
    <xf numFmtId="0" fontId="5" fillId="3" borderId="1" xfId="55" applyNumberFormat="1" applyFont="1" applyFill="1" applyBorder="1" applyAlignment="1" applyProtection="1"/>
    <xf numFmtId="0" fontId="5" fillId="3" borderId="13" xfId="55" applyNumberFormat="1" applyFont="1" applyFill="1" applyBorder="1" applyAlignment="1" applyProtection="1">
      <alignment vertical="center" wrapText="1"/>
    </xf>
    <xf numFmtId="0" fontId="5" fillId="3" borderId="14" xfId="55" applyNumberFormat="1" applyFont="1" applyFill="1" applyBorder="1" applyAlignment="1" applyProtection="1">
      <alignment wrapText="1"/>
    </xf>
    <xf numFmtId="176" fontId="5" fillId="3" borderId="7" xfId="55" applyNumberFormat="1" applyFont="1" applyFill="1" applyBorder="1" applyAlignment="1" applyProtection="1">
      <alignment horizontal="center" vertical="center"/>
    </xf>
    <xf numFmtId="176" fontId="5" fillId="3" borderId="1" xfId="55" applyNumberFormat="1" applyFont="1" applyFill="1" applyBorder="1" applyAlignment="1" applyProtection="1"/>
    <xf numFmtId="176" fontId="5" fillId="3" borderId="0" xfId="55" applyNumberFormat="1" applyFont="1" applyFill="1" applyBorder="1" applyAlignment="1" applyProtection="1"/>
    <xf numFmtId="0" fontId="5" fillId="3" borderId="6" xfId="55" applyNumberFormat="1" applyFont="1" applyFill="1" applyBorder="1" applyAlignment="1" applyProtection="1">
      <alignment vertical="center"/>
    </xf>
    <xf numFmtId="0" fontId="5" fillId="3" borderId="8" xfId="55" applyNumberFormat="1" applyFont="1" applyFill="1" applyBorder="1" applyAlignment="1" applyProtection="1"/>
    <xf numFmtId="0" fontId="11" fillId="3" borderId="8" xfId="55" applyNumberFormat="1" applyFont="1" applyFill="1" applyBorder="1" applyAlignment="1" applyProtection="1">
      <alignment horizontal="right" vertical="top"/>
    </xf>
    <xf numFmtId="0" fontId="7" fillId="3" borderId="6" xfId="55" applyFont="1" applyFill="1" applyBorder="1" applyAlignment="1"/>
    <xf numFmtId="178" fontId="7" fillId="3" borderId="0" xfId="55" applyNumberFormat="1" applyFont="1" applyFill="1" applyAlignment="1"/>
    <xf numFmtId="0" fontId="7" fillId="3" borderId="0" xfId="42" applyFont="1" applyFill="1" applyAlignment="1">
      <alignment vertical="center"/>
    </xf>
    <xf numFmtId="0" fontId="7" fillId="3" borderId="0" xfId="42" applyFont="1" applyFill="1" applyAlignment="1">
      <alignment horizontal="center" vertical="center"/>
    </xf>
    <xf numFmtId="0" fontId="7" fillId="0" borderId="0" xfId="42" applyFont="1" applyFill="1" applyAlignment="1">
      <alignment vertical="center"/>
    </xf>
    <xf numFmtId="0" fontId="7" fillId="3" borderId="0" xfId="42" applyNumberFormat="1" applyFont="1" applyFill="1" applyBorder="1" applyAlignment="1" applyProtection="1">
      <alignment vertical="center"/>
    </xf>
    <xf numFmtId="0" fontId="2" fillId="0" borderId="0" xfId="56" applyNumberFormat="1" applyFont="1" applyFill="1" applyBorder="1" applyAlignment="1" applyProtection="1">
      <alignment horizontal="center" vertical="center"/>
    </xf>
    <xf numFmtId="0" fontId="2" fillId="0" borderId="0" xfId="56" applyNumberFormat="1" applyFont="1" applyFill="1" applyBorder="1" applyAlignment="1" applyProtection="1">
      <alignment vertical="center"/>
    </xf>
    <xf numFmtId="0" fontId="5" fillId="3" borderId="0" xfId="42" applyNumberFormat="1" applyFont="1" applyFill="1" applyBorder="1" applyAlignment="1" applyProtection="1">
      <alignment horizontal="center" vertical="center"/>
    </xf>
    <xf numFmtId="0" fontId="4" fillId="0" borderId="0" xfId="56" applyNumberFormat="1" applyFont="1" applyFill="1" applyBorder="1" applyAlignment="1" applyProtection="1">
      <alignment vertical="center"/>
    </xf>
    <xf numFmtId="0" fontId="4" fillId="0" borderId="0" xfId="56" applyNumberFormat="1" applyFont="1" applyFill="1" applyBorder="1" applyAlignment="1" applyProtection="1">
      <alignment horizontal="center" vertical="center"/>
    </xf>
    <xf numFmtId="0" fontId="5" fillId="3" borderId="0" xfId="42" applyNumberFormat="1" applyFont="1" applyFill="1" applyBorder="1" applyAlignment="1" applyProtection="1">
      <alignment horizontal="right" vertical="center"/>
    </xf>
    <xf numFmtId="0" fontId="5" fillId="3" borderId="0" xfId="42" applyNumberFormat="1" applyFont="1" applyFill="1" applyBorder="1" applyAlignment="1" applyProtection="1">
      <alignment vertical="center"/>
    </xf>
    <xf numFmtId="0" fontId="5" fillId="0" borderId="1" xfId="56" applyNumberFormat="1" applyFont="1" applyFill="1" applyBorder="1" applyAlignment="1" applyProtection="1">
      <alignment vertical="center"/>
    </xf>
    <xf numFmtId="0" fontId="5" fillId="3" borderId="1" xfId="42" applyNumberFormat="1" applyFont="1" applyFill="1" applyBorder="1" applyAlignment="1" applyProtection="1">
      <alignment vertical="center"/>
    </xf>
    <xf numFmtId="0" fontId="5" fillId="3" borderId="2" xfId="42" applyNumberFormat="1" applyFont="1" applyFill="1" applyBorder="1" applyAlignment="1" applyProtection="1">
      <alignment vertical="center"/>
    </xf>
    <xf numFmtId="0" fontId="5" fillId="0" borderId="3" xfId="56" applyNumberFormat="1" applyFont="1" applyFill="1" applyBorder="1" applyAlignment="1" applyProtection="1">
      <alignment horizontal="center" vertical="center"/>
    </xf>
    <xf numFmtId="0" fontId="5" fillId="0" borderId="3" xfId="56" applyNumberFormat="1" applyFont="1" applyFill="1" applyBorder="1" applyAlignment="1" applyProtection="1">
      <alignment vertical="center"/>
    </xf>
    <xf numFmtId="0" fontId="5" fillId="0" borderId="4" xfId="56" applyNumberFormat="1" applyFont="1" applyFill="1" applyBorder="1" applyAlignment="1" applyProtection="1">
      <alignment horizontal="center" vertical="center"/>
    </xf>
    <xf numFmtId="0" fontId="5" fillId="0" borderId="5" xfId="56" applyNumberFormat="1" applyFont="1" applyFill="1" applyBorder="1" applyAlignment="1" applyProtection="1">
      <alignment horizontal="center" vertical="center"/>
    </xf>
    <xf numFmtId="0" fontId="5" fillId="0" borderId="4" xfId="56" applyNumberFormat="1" applyFont="1" applyFill="1" applyBorder="1" applyAlignment="1" applyProtection="1">
      <alignment horizontal="center" vertical="center" wrapText="1"/>
    </xf>
    <xf numFmtId="0" fontId="5" fillId="3" borderId="3" xfId="42" applyNumberFormat="1" applyFont="1" applyFill="1" applyBorder="1" applyAlignment="1" applyProtection="1">
      <alignment horizontal="center" vertical="center" wrapText="1"/>
    </xf>
    <xf numFmtId="0" fontId="5" fillId="0" borderId="3" xfId="56" applyNumberFormat="1" applyFont="1" applyFill="1" applyBorder="1" applyAlignment="1" applyProtection="1">
      <alignment horizontal="left" vertical="center"/>
    </xf>
    <xf numFmtId="0" fontId="5" fillId="0" borderId="13" xfId="56" applyNumberFormat="1" applyFont="1" applyFill="1" applyBorder="1" applyAlignment="1" applyProtection="1">
      <alignment vertical="center"/>
    </xf>
    <xf numFmtId="178" fontId="5" fillId="0" borderId="6" xfId="56" applyNumberFormat="1" applyFont="1" applyFill="1" applyBorder="1" applyAlignment="1" applyProtection="1">
      <alignment vertical="center"/>
    </xf>
    <xf numFmtId="181" fontId="5" fillId="0" borderId="6" xfId="52" applyNumberFormat="1" applyFont="1" applyFill="1" applyBorder="1" applyAlignment="1">
      <alignment vertical="center"/>
    </xf>
    <xf numFmtId="0" fontId="5" fillId="3" borderId="7" xfId="42" applyNumberFormat="1" applyFont="1" applyFill="1" applyBorder="1" applyAlignment="1" applyProtection="1">
      <alignment horizontal="center" vertical="center" wrapText="1"/>
    </xf>
    <xf numFmtId="0" fontId="5" fillId="3" borderId="7" xfId="42" applyNumberFormat="1" applyFont="1" applyFill="1" applyBorder="1" applyAlignment="1" applyProtection="1">
      <alignment horizontal="center" vertical="center"/>
    </xf>
    <xf numFmtId="176" fontId="5" fillId="3" borderId="7" xfId="42" applyNumberFormat="1" applyFont="1" applyFill="1" applyBorder="1" applyAlignment="1" applyProtection="1">
      <alignment horizontal="center" vertical="center"/>
    </xf>
    <xf numFmtId="176" fontId="5" fillId="3" borderId="1" xfId="42" applyNumberFormat="1" applyFont="1" applyFill="1" applyBorder="1" applyAlignment="1" applyProtection="1">
      <alignment vertical="center"/>
    </xf>
    <xf numFmtId="176" fontId="5" fillId="3" borderId="0" xfId="42" applyNumberFormat="1" applyFont="1" applyFill="1" applyBorder="1" applyAlignment="1" applyProtection="1">
      <alignment vertical="center"/>
    </xf>
    <xf numFmtId="9" fontId="5" fillId="0" borderId="6" xfId="56" applyNumberFormat="1" applyFont="1" applyFill="1" applyBorder="1" applyAlignment="1" applyProtection="1">
      <alignment vertical="center"/>
    </xf>
    <xf numFmtId="0" fontId="7" fillId="3" borderId="2" xfId="42" applyNumberFormat="1" applyFont="1" applyFill="1" applyBorder="1" applyAlignment="1" applyProtection="1">
      <alignment vertical="center"/>
    </xf>
    <xf numFmtId="0" fontId="8" fillId="0" borderId="6" xfId="52" applyFont="1" applyFill="1" applyBorder="1" applyAlignment="1">
      <alignment vertical="center"/>
    </xf>
    <xf numFmtId="0" fontId="7" fillId="3" borderId="1" xfId="42" applyNumberFormat="1" applyFont="1" applyFill="1" applyBorder="1" applyAlignment="1" applyProtection="1">
      <alignment vertical="center"/>
    </xf>
    <xf numFmtId="0" fontId="7" fillId="0" borderId="6" xfId="56" applyFont="1" applyFill="1" applyBorder="1" applyAlignment="1">
      <alignment vertical="center"/>
    </xf>
    <xf numFmtId="0" fontId="7" fillId="0" borderId="0" xfId="56" applyFont="1" applyFill="1" applyAlignment="1">
      <alignment vertical="center"/>
    </xf>
    <xf numFmtId="0" fontId="5" fillId="0" borderId="3" xfId="56" applyNumberFormat="1" applyFont="1" applyFill="1" applyBorder="1" applyAlignment="1" applyProtection="1">
      <alignment vertical="center" wrapText="1"/>
    </xf>
    <xf numFmtId="0" fontId="5" fillId="0" borderId="15" xfId="56" applyNumberFormat="1" applyFont="1" applyFill="1" applyBorder="1" applyAlignment="1" applyProtection="1">
      <alignment vertical="center" wrapText="1"/>
    </xf>
    <xf numFmtId="0" fontId="5" fillId="0" borderId="6" xfId="56" applyNumberFormat="1" applyFont="1" applyFill="1" applyBorder="1" applyAlignment="1" applyProtection="1">
      <alignment vertical="center"/>
    </xf>
    <xf numFmtId="0" fontId="5" fillId="0" borderId="8" xfId="56" applyNumberFormat="1" applyFont="1" applyFill="1" applyBorder="1" applyAlignment="1" applyProtection="1">
      <alignment vertical="center"/>
    </xf>
    <xf numFmtId="0" fontId="8" fillId="0" borderId="0" xfId="0" applyFont="1" applyAlignment="1">
      <alignment vertical="center"/>
    </xf>
    <xf numFmtId="178" fontId="7" fillId="3" borderId="0" xfId="42" applyNumberFormat="1" applyFont="1" applyFill="1" applyAlignment="1">
      <alignment vertical="center"/>
    </xf>
    <xf numFmtId="0" fontId="7" fillId="3" borderId="0" xfId="55" applyFont="1" applyFill="1" applyAlignment="1">
      <alignment vertical="center"/>
    </xf>
    <xf numFmtId="0" fontId="7" fillId="0" borderId="0" xfId="55" applyFont="1" applyFill="1" applyAlignment="1">
      <alignment vertical="center"/>
    </xf>
    <xf numFmtId="0" fontId="7" fillId="0" borderId="0" xfId="55" applyFont="1" applyFill="1" applyAlignment="1">
      <alignment horizontal="center" vertical="center"/>
    </xf>
    <xf numFmtId="0" fontId="7" fillId="3" borderId="0" xfId="55" applyNumberFormat="1" applyFont="1" applyFill="1" applyBorder="1" applyAlignment="1" applyProtection="1">
      <alignment vertical="center"/>
    </xf>
    <xf numFmtId="0" fontId="2" fillId="0" borderId="0" xfId="0" applyFont="1" applyFill="1" applyAlignment="1">
      <alignment horizontal="center" vertical="center"/>
    </xf>
    <xf numFmtId="0" fontId="2"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5" fillId="3" borderId="2" xfId="55" applyNumberFormat="1" applyFont="1" applyFill="1" applyBorder="1" applyAlignment="1" applyProtection="1">
      <alignment vertical="center"/>
    </xf>
    <xf numFmtId="0" fontId="5" fillId="0" borderId="3" xfId="0" applyFont="1" applyFill="1" applyBorder="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3" xfId="0" applyFont="1" applyFill="1" applyBorder="1" applyAlignment="1">
      <alignment vertical="center"/>
    </xf>
    <xf numFmtId="180" fontId="5" fillId="0" borderId="6" xfId="0" applyNumberFormat="1" applyFont="1" applyFill="1" applyBorder="1" applyAlignment="1">
      <alignment vertical="center"/>
    </xf>
    <xf numFmtId="0" fontId="5" fillId="0" borderId="6" xfId="0" applyFont="1" applyFill="1" applyBorder="1" applyAlignment="1">
      <alignment vertical="center" wrapText="1"/>
    </xf>
    <xf numFmtId="176" fontId="5" fillId="0" borderId="6" xfId="0" applyNumberFormat="1" applyFont="1" applyFill="1" applyBorder="1" applyAlignment="1">
      <alignment vertical="center"/>
    </xf>
    <xf numFmtId="179" fontId="5" fillId="0" borderId="3" xfId="52" applyNumberFormat="1" applyFont="1" applyFill="1" applyBorder="1" applyAlignment="1">
      <alignment vertical="center"/>
    </xf>
    <xf numFmtId="179" fontId="5" fillId="0" borderId="15" xfId="52" applyNumberFormat="1" applyFont="1" applyFill="1" applyBorder="1" applyAlignment="1">
      <alignment vertical="center"/>
    </xf>
    <xf numFmtId="178" fontId="7" fillId="3" borderId="6" xfId="55" applyNumberFormat="1" applyFont="1" applyFill="1" applyBorder="1" applyAlignment="1">
      <alignment vertical="center"/>
    </xf>
    <xf numFmtId="0" fontId="7" fillId="3" borderId="2" xfId="55" applyNumberFormat="1" applyFont="1" applyFill="1" applyBorder="1" applyAlignment="1" applyProtection="1">
      <alignment vertical="center"/>
    </xf>
    <xf numFmtId="0" fontId="5" fillId="0" borderId="3" xfId="0" applyFont="1" applyFill="1" applyBorder="1" applyAlignment="1">
      <alignment vertical="center" wrapText="1"/>
    </xf>
    <xf numFmtId="179" fontId="5" fillId="0" borderId="6" xfId="52" applyNumberFormat="1" applyFont="1" applyFill="1" applyBorder="1" applyAlignment="1">
      <alignment vertical="center"/>
    </xf>
    <xf numFmtId="0" fontId="5" fillId="0" borderId="15" xfId="0" applyFont="1" applyFill="1" applyBorder="1" applyAlignment="1">
      <alignment vertical="center" wrapText="1"/>
    </xf>
    <xf numFmtId="0" fontId="5" fillId="0" borderId="6" xfId="0" applyFont="1" applyFill="1" applyBorder="1" applyAlignment="1">
      <alignment vertical="center"/>
    </xf>
    <xf numFmtId="0" fontId="5" fillId="0" borderId="8" xfId="0" applyFont="1" applyFill="1" applyBorder="1" applyAlignment="1">
      <alignment vertical="center"/>
    </xf>
    <xf numFmtId="177" fontId="5" fillId="0" borderId="3" xfId="52" applyNumberFormat="1" applyFont="1" applyFill="1" applyBorder="1" applyAlignment="1">
      <alignment horizontal="right" vertical="center"/>
    </xf>
    <xf numFmtId="0" fontId="11" fillId="0" borderId="6" xfId="0" applyFont="1" applyFill="1" applyBorder="1" applyAlignment="1">
      <alignment vertical="center"/>
    </xf>
    <xf numFmtId="0" fontId="7" fillId="0" borderId="0" xfId="0" applyFont="1" applyFill="1" applyAlignment="1">
      <alignment vertical="center"/>
    </xf>
    <xf numFmtId="179" fontId="5" fillId="0" borderId="4" xfId="52" applyNumberFormat="1" applyFont="1" applyFill="1" applyBorder="1" applyAlignment="1">
      <alignment vertical="center"/>
    </xf>
    <xf numFmtId="0" fontId="7" fillId="0" borderId="6" xfId="0" applyFont="1" applyFill="1" applyBorder="1" applyAlignment="1">
      <alignment vertical="center"/>
    </xf>
    <xf numFmtId="178" fontId="7" fillId="3" borderId="0" xfId="55" applyNumberFormat="1" applyFont="1" applyFill="1" applyAlignment="1">
      <alignment vertical="center"/>
    </xf>
    <xf numFmtId="0" fontId="7" fillId="3" borderId="0" xfId="56" applyFont="1" applyFill="1">
      <alignment vertical="center"/>
    </xf>
    <xf numFmtId="0" fontId="7" fillId="0" borderId="0" xfId="56" applyFont="1">
      <alignment vertical="center"/>
    </xf>
    <xf numFmtId="0" fontId="7" fillId="0" borderId="0" xfId="56" applyFont="1" applyAlignment="1">
      <alignment horizontal="center" vertical="center"/>
    </xf>
    <xf numFmtId="0" fontId="15" fillId="0" borderId="0" xfId="0" applyFont="1" applyFill="1" applyAlignment="1">
      <alignment horizontal="center" vertical="center" wrapText="1"/>
    </xf>
    <xf numFmtId="0" fontId="5" fillId="0" borderId="1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8" fillId="0" borderId="17" xfId="0" applyFont="1" applyBorder="1" applyAlignment="1">
      <alignment horizontal="center" vertical="center" wrapText="1"/>
    </xf>
    <xf numFmtId="0" fontId="5" fillId="0" borderId="6"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10" fontId="5" fillId="0" borderId="6" xfId="0" applyNumberFormat="1" applyFont="1" applyFill="1" applyBorder="1" applyAlignment="1">
      <alignment horizontal="center" vertical="center" wrapText="1"/>
    </xf>
    <xf numFmtId="0" fontId="8" fillId="0" borderId="18" xfId="0" applyFont="1" applyBorder="1" applyAlignment="1">
      <alignment horizontal="center" vertical="center"/>
    </xf>
    <xf numFmtId="0" fontId="8" fillId="0" borderId="17" xfId="0" applyFont="1" applyBorder="1" applyAlignment="1">
      <alignment horizontal="center" vertical="center"/>
    </xf>
    <xf numFmtId="0" fontId="5" fillId="0" borderId="6" xfId="0" applyFont="1" applyFill="1" applyBorder="1" applyAlignment="1">
      <alignment horizontal="center" vertical="center"/>
    </xf>
    <xf numFmtId="0" fontId="5" fillId="2" borderId="6" xfId="0" applyFont="1" applyFill="1" applyBorder="1" applyAlignment="1">
      <alignment vertical="center" wrapText="1"/>
    </xf>
    <xf numFmtId="0" fontId="5" fillId="2" borderId="6" xfId="0" applyFont="1" applyFill="1" applyBorder="1" applyAlignment="1">
      <alignment horizontal="center" vertical="center"/>
    </xf>
    <xf numFmtId="9" fontId="5" fillId="0" borderId="6" xfId="0" applyNumberFormat="1" applyFont="1" applyFill="1" applyBorder="1" applyAlignment="1">
      <alignment horizontal="center" vertical="center" wrapText="1"/>
    </xf>
    <xf numFmtId="9" fontId="5" fillId="2" borderId="6" xfId="0" applyNumberFormat="1" applyFont="1" applyFill="1" applyBorder="1" applyAlignment="1">
      <alignment horizontal="center" vertical="center" wrapText="1"/>
    </xf>
    <xf numFmtId="0" fontId="7" fillId="0" borderId="6" xfId="0" applyFont="1" applyFill="1" applyBorder="1" applyAlignment="1">
      <alignment horizontal="center" vertical="center"/>
    </xf>
    <xf numFmtId="0" fontId="5" fillId="0" borderId="6" xfId="0" applyFont="1" applyBorder="1" applyAlignment="1">
      <alignment horizontal="left" vertical="center" wrapText="1"/>
    </xf>
    <xf numFmtId="0" fontId="5" fillId="0" borderId="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0" xfId="55" applyFont="1" applyFill="1" applyBorder="1" applyAlignment="1">
      <alignment vertical="center"/>
    </xf>
    <xf numFmtId="0" fontId="16" fillId="0" borderId="0" xfId="0" applyFont="1" applyFill="1" applyAlignment="1">
      <alignment horizontal="center" vertical="center"/>
    </xf>
    <xf numFmtId="0" fontId="17" fillId="0" borderId="16"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6" xfId="0" applyFont="1" applyBorder="1" applyAlignment="1">
      <alignment horizontal="left" vertical="center" wrapText="1"/>
    </xf>
    <xf numFmtId="0" fontId="7" fillId="0" borderId="6" xfId="0" applyFont="1" applyBorder="1" applyAlignment="1">
      <alignment horizontal="center" vertical="center" wrapText="1"/>
    </xf>
    <xf numFmtId="0" fontId="17" fillId="0" borderId="6" xfId="0" applyFont="1" applyFill="1" applyBorder="1" applyAlignment="1">
      <alignment horizontal="center" vertical="center" wrapText="1"/>
    </xf>
    <xf numFmtId="10" fontId="17" fillId="0" borderId="6" xfId="0" applyNumberFormat="1" applyFont="1" applyFill="1" applyBorder="1" applyAlignment="1">
      <alignment horizontal="center" vertical="center" wrapText="1"/>
    </xf>
    <xf numFmtId="0" fontId="17" fillId="3" borderId="6" xfId="0" applyFont="1" applyFill="1" applyBorder="1" applyAlignment="1">
      <alignment horizontal="left" vertical="center" wrapText="1"/>
    </xf>
    <xf numFmtId="0" fontId="17" fillId="0" borderId="6" xfId="0" applyFont="1" applyBorder="1" applyAlignment="1">
      <alignment vertical="center"/>
    </xf>
    <xf numFmtId="0" fontId="17" fillId="0" borderId="6" xfId="0" applyFont="1" applyFill="1" applyBorder="1" applyAlignment="1">
      <alignment vertical="center" wrapText="1"/>
    </xf>
    <xf numFmtId="0" fontId="17" fillId="0" borderId="6" xfId="0" applyFont="1" applyFill="1" applyBorder="1" applyAlignment="1">
      <alignment horizontal="left" vertical="center" wrapText="1"/>
    </xf>
    <xf numFmtId="0" fontId="17" fillId="0" borderId="12" xfId="0" applyFont="1" applyBorder="1" applyAlignment="1">
      <alignment horizontal="center" vertical="center" wrapText="1"/>
    </xf>
    <xf numFmtId="0" fontId="17" fillId="0" borderId="6" xfId="0" applyFont="1" applyBorder="1" applyAlignment="1">
      <alignment horizontal="left" vertical="top" wrapText="1"/>
    </xf>
    <xf numFmtId="0" fontId="17" fillId="0" borderId="6" xfId="0" applyFont="1" applyBorder="1" applyAlignment="1">
      <alignment horizontal="center" vertical="center" textRotation="255" wrapText="1"/>
    </xf>
    <xf numFmtId="0" fontId="8" fillId="0" borderId="18" xfId="0" applyFont="1" applyBorder="1" applyAlignment="1">
      <alignment vertical="center"/>
    </xf>
    <xf numFmtId="0" fontId="8" fillId="0" borderId="17" xfId="0" applyFont="1" applyBorder="1" applyAlignment="1">
      <alignment vertical="center"/>
    </xf>
    <xf numFmtId="0" fontId="17" fillId="3" borderId="16"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8" xfId="0" applyFont="1" applyFill="1" applyBorder="1" applyAlignment="1">
      <alignment horizontal="center" vertical="center" wrapText="1"/>
    </xf>
    <xf numFmtId="9" fontId="17" fillId="3" borderId="6" xfId="0" applyNumberFormat="1" applyFont="1" applyFill="1" applyBorder="1" applyAlignment="1">
      <alignment horizontal="center" vertical="center" wrapText="1"/>
    </xf>
    <xf numFmtId="0" fontId="17" fillId="3" borderId="17" xfId="0" applyFont="1" applyFill="1" applyBorder="1" applyAlignment="1">
      <alignment horizontal="center" vertical="center" wrapText="1"/>
    </xf>
    <xf numFmtId="0" fontId="5" fillId="3" borderId="6" xfId="0" applyFont="1" applyFill="1" applyBorder="1" applyAlignment="1">
      <alignment horizontal="center" vertical="center" wrapText="1"/>
    </xf>
    <xf numFmtId="9" fontId="17" fillId="0" borderId="6" xfId="0" applyNumberFormat="1" applyFont="1" applyBorder="1" applyAlignment="1">
      <alignment horizontal="center" vertical="center" wrapText="1"/>
    </xf>
    <xf numFmtId="0" fontId="17" fillId="0" borderId="17" xfId="0" applyFont="1" applyBorder="1" applyAlignment="1">
      <alignment horizontal="center" vertical="center" wrapText="1"/>
    </xf>
    <xf numFmtId="0" fontId="7" fillId="0" borderId="0" xfId="56" applyFont="1" applyFill="1">
      <alignment vertical="center"/>
    </xf>
    <xf numFmtId="0" fontId="7" fillId="0" borderId="0" xfId="42" applyFont="1">
      <alignment vertical="center"/>
    </xf>
    <xf numFmtId="0" fontId="7" fillId="0" borderId="0" xfId="42" applyFont="1" applyAlignment="1">
      <alignment horizontal="center" vertical="center"/>
    </xf>
    <xf numFmtId="0" fontId="15" fillId="0" borderId="0" xfId="56" applyFont="1" applyFill="1" applyAlignment="1">
      <alignment horizontal="center" vertical="center" wrapText="1"/>
    </xf>
    <xf numFmtId="0" fontId="16" fillId="0" borderId="0" xfId="56" applyFont="1" applyFill="1" applyAlignment="1">
      <alignment horizontal="center" vertical="center"/>
    </xf>
    <xf numFmtId="0" fontId="7" fillId="0" borderId="0" xfId="56" applyFont="1" applyFill="1" applyAlignment="1">
      <alignment horizontal="center" vertical="center"/>
    </xf>
    <xf numFmtId="0" fontId="17" fillId="0" borderId="16" xfId="56" applyFont="1" applyFill="1" applyBorder="1" applyAlignment="1">
      <alignment horizontal="center" vertical="center" wrapText="1"/>
    </xf>
    <xf numFmtId="0" fontId="17" fillId="0" borderId="19" xfId="56" applyFont="1" applyFill="1" applyBorder="1" applyAlignment="1">
      <alignment horizontal="center" vertical="center" wrapText="1"/>
    </xf>
    <xf numFmtId="0" fontId="17" fillId="0" borderId="17" xfId="56" applyFont="1" applyFill="1" applyBorder="1" applyAlignment="1">
      <alignment horizontal="center" vertical="center" wrapText="1"/>
    </xf>
    <xf numFmtId="0" fontId="17" fillId="0" borderId="20" xfId="56" applyFont="1" applyFill="1" applyBorder="1" applyAlignment="1">
      <alignment horizontal="center" vertical="center" wrapText="1"/>
    </xf>
    <xf numFmtId="0" fontId="17" fillId="0" borderId="6" xfId="56" applyFont="1" applyFill="1" applyBorder="1" applyAlignment="1">
      <alignment horizontal="left" vertical="center" wrapText="1"/>
    </xf>
    <xf numFmtId="0" fontId="17" fillId="0" borderId="6" xfId="56" applyFont="1" applyFill="1" applyBorder="1" applyAlignment="1">
      <alignment horizontal="center" vertical="center" wrapText="1"/>
    </xf>
    <xf numFmtId="0" fontId="17" fillId="0" borderId="6" xfId="56" applyFont="1" applyFill="1" applyBorder="1" applyAlignment="1">
      <alignment horizontal="left" vertical="center"/>
    </xf>
    <xf numFmtId="0" fontId="7" fillId="0" borderId="6" xfId="56" applyFont="1" applyFill="1" applyBorder="1" applyAlignment="1">
      <alignment horizontal="center" vertical="center" wrapText="1"/>
    </xf>
    <xf numFmtId="0" fontId="17" fillId="0" borderId="6" xfId="0" applyFont="1" applyFill="1" applyBorder="1" applyAlignment="1">
      <alignment horizontal="center" wrapText="1"/>
    </xf>
    <xf numFmtId="10" fontId="17" fillId="0" borderId="6" xfId="56" applyNumberFormat="1" applyFont="1" applyFill="1" applyBorder="1" applyAlignment="1">
      <alignment horizontal="center" vertical="center" wrapText="1"/>
    </xf>
    <xf numFmtId="0" fontId="17" fillId="0" borderId="6" xfId="0" applyFont="1" applyFill="1" applyBorder="1" applyAlignment="1">
      <alignment horizontal="left" wrapText="1"/>
    </xf>
    <xf numFmtId="0" fontId="17" fillId="0" borderId="6" xfId="56" applyFont="1" applyFill="1" applyBorder="1" applyAlignment="1">
      <alignment vertical="center"/>
    </xf>
    <xf numFmtId="0" fontId="17" fillId="0" borderId="6" xfId="56" applyFont="1" applyFill="1" applyBorder="1" applyAlignment="1">
      <alignment vertical="center" wrapText="1"/>
    </xf>
    <xf numFmtId="0" fontId="17" fillId="0" borderId="6" xfId="56" applyFont="1" applyFill="1" applyBorder="1" applyAlignment="1">
      <alignment horizontal="left" vertical="top" wrapText="1"/>
    </xf>
    <xf numFmtId="0" fontId="17" fillId="0" borderId="16" xfId="56" applyFont="1" applyFill="1" applyBorder="1" applyAlignment="1">
      <alignment horizontal="center" vertical="center" textRotation="255" wrapText="1"/>
    </xf>
    <xf numFmtId="0" fontId="17" fillId="0" borderId="21" xfId="56" applyFont="1" applyFill="1" applyBorder="1" applyAlignment="1">
      <alignment horizontal="center" vertical="center" wrapText="1"/>
    </xf>
    <xf numFmtId="0" fontId="0" fillId="0" borderId="18" xfId="0" applyBorder="1" applyAlignment="1">
      <alignment vertical="center" textRotation="255"/>
    </xf>
    <xf numFmtId="0" fontId="0" fillId="0" borderId="18" xfId="0" applyBorder="1" applyAlignment="1">
      <alignment vertical="center"/>
    </xf>
    <xf numFmtId="0" fontId="17" fillId="0" borderId="22" xfId="56" applyFont="1" applyFill="1" applyBorder="1" applyAlignment="1">
      <alignment horizontal="center" vertical="center" wrapText="1"/>
    </xf>
    <xf numFmtId="0" fontId="0" fillId="0" borderId="17" xfId="0" applyBorder="1" applyAlignment="1">
      <alignment vertical="center"/>
    </xf>
    <xf numFmtId="9" fontId="17" fillId="0" borderId="6" xfId="56" applyNumberFormat="1" applyFont="1" applyFill="1" applyBorder="1" applyAlignment="1">
      <alignment horizontal="right" vertical="center" wrapText="1"/>
    </xf>
    <xf numFmtId="0" fontId="17" fillId="0" borderId="6" xfId="56" applyFont="1" applyFill="1" applyBorder="1" applyAlignment="1">
      <alignment horizontal="right" vertical="center" wrapText="1"/>
    </xf>
    <xf numFmtId="0" fontId="0" fillId="0" borderId="18" xfId="0" applyBorder="1" applyAlignment="1">
      <alignment horizontal="center" vertical="center"/>
    </xf>
    <xf numFmtId="0" fontId="8" fillId="0" borderId="21" xfId="0" applyFont="1" applyFill="1" applyBorder="1" applyAlignment="1">
      <alignment horizontal="center" vertical="center" wrapText="1"/>
    </xf>
    <xf numFmtId="0" fontId="0" fillId="0" borderId="17" xfId="0" applyBorder="1" applyAlignment="1">
      <alignment horizontal="center" vertical="center"/>
    </xf>
    <xf numFmtId="0" fontId="7" fillId="0" borderId="23" xfId="56" applyFont="1" applyFill="1" applyBorder="1" applyAlignment="1">
      <alignment horizontal="center" vertical="center"/>
    </xf>
    <xf numFmtId="0" fontId="7" fillId="0" borderId="22" xfId="56" applyFont="1" applyFill="1" applyBorder="1" applyAlignment="1">
      <alignment horizontal="center" vertical="center"/>
    </xf>
    <xf numFmtId="0" fontId="17" fillId="0" borderId="21" xfId="56" applyFont="1" applyFill="1" applyBorder="1" applyAlignment="1">
      <alignment horizontal="left" vertical="center" wrapText="1"/>
    </xf>
    <xf numFmtId="10" fontId="17" fillId="0" borderId="6" xfId="56" applyNumberFormat="1" applyFont="1" applyFill="1" applyBorder="1" applyAlignment="1">
      <alignment horizontal="right" vertical="center" wrapText="1"/>
    </xf>
    <xf numFmtId="9" fontId="17" fillId="0" borderId="6" xfId="56" applyNumberFormat="1" applyFont="1" applyFill="1" applyBorder="1" applyAlignment="1">
      <alignment horizontal="center" vertical="center" wrapText="1"/>
    </xf>
    <xf numFmtId="0" fontId="0" fillId="0" borderId="17" xfId="0" applyBorder="1" applyAlignment="1">
      <alignment vertical="center" textRotation="255"/>
    </xf>
    <xf numFmtId="0" fontId="17" fillId="0" borderId="24" xfId="56" applyFont="1" applyFill="1" applyBorder="1" applyAlignment="1">
      <alignment horizontal="center" vertical="center" wrapText="1"/>
    </xf>
    <xf numFmtId="0" fontId="17" fillId="0" borderId="25" xfId="56"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7" fillId="0" borderId="0" xfId="55" applyFont="1">
      <alignment vertical="center"/>
    </xf>
    <xf numFmtId="0" fontId="17" fillId="0" borderId="21" xfId="0" applyFont="1" applyBorder="1" applyAlignment="1">
      <alignment horizontal="center" vertical="center" wrapText="1"/>
    </xf>
    <xf numFmtId="0" fontId="17" fillId="0" borderId="17" xfId="0" applyFont="1" applyBorder="1" applyAlignment="1">
      <alignment horizontal="left" vertical="center" wrapText="1"/>
    </xf>
    <xf numFmtId="177" fontId="17" fillId="0" borderId="6" xfId="0" applyNumberFormat="1" applyFont="1" applyFill="1" applyBorder="1" applyAlignment="1">
      <alignment horizontal="center" vertical="center" wrapText="1"/>
    </xf>
    <xf numFmtId="177" fontId="17" fillId="0" borderId="6" xfId="0" applyNumberFormat="1" applyFont="1" applyFill="1" applyBorder="1" applyAlignment="1">
      <alignment horizontal="left" vertical="center" wrapText="1"/>
    </xf>
    <xf numFmtId="0" fontId="17" fillId="0" borderId="6" xfId="0" applyFont="1" applyBorder="1" applyAlignment="1">
      <alignment horizontal="left" vertical="center"/>
    </xf>
    <xf numFmtId="0" fontId="7" fillId="0" borderId="6" xfId="0" applyFont="1" applyBorder="1" applyAlignment="1">
      <alignment vertical="center"/>
    </xf>
    <xf numFmtId="0" fontId="8" fillId="0" borderId="6" xfId="0" applyFont="1" applyBorder="1" applyAlignment="1">
      <alignment horizontal="center" vertical="center" wrapText="1"/>
    </xf>
    <xf numFmtId="177" fontId="7" fillId="0" borderId="0" xfId="55" applyNumberFormat="1" applyFont="1">
      <alignment vertical="center"/>
    </xf>
    <xf numFmtId="0" fontId="7" fillId="0" borderId="0" xfId="55" applyFont="1" applyAlignment="1">
      <alignment vertical="center"/>
    </xf>
    <xf numFmtId="0" fontId="9" fillId="0" borderId="0" xfId="55" applyFont="1" applyAlignment="1">
      <alignment vertical="center"/>
    </xf>
    <xf numFmtId="0" fontId="9" fillId="0" borderId="0" xfId="55" applyFont="1" applyAlignment="1">
      <alignment vertical="center" wrapText="1"/>
    </xf>
    <xf numFmtId="0" fontId="15" fillId="0" borderId="0" xfId="55" applyFont="1" applyAlignment="1">
      <alignment horizontal="center" vertical="center" wrapText="1"/>
    </xf>
    <xf numFmtId="0" fontId="16" fillId="0" borderId="0" xfId="55" applyFont="1" applyAlignment="1">
      <alignment horizontal="center" vertical="center"/>
    </xf>
    <xf numFmtId="0" fontId="17" fillId="0" borderId="16" xfId="55" applyFont="1" applyBorder="1" applyAlignment="1">
      <alignment horizontal="center" vertical="center" wrapText="1"/>
    </xf>
    <xf numFmtId="0" fontId="17" fillId="0" borderId="21" xfId="55" applyFont="1" applyBorder="1" applyAlignment="1">
      <alignment horizontal="center" vertical="center" wrapText="1"/>
    </xf>
    <xf numFmtId="0" fontId="17" fillId="0" borderId="6" xfId="55" applyFont="1" applyBorder="1" applyAlignment="1">
      <alignment horizontal="center" vertical="center" wrapText="1"/>
    </xf>
    <xf numFmtId="0" fontId="17" fillId="0" borderId="17" xfId="55" applyFont="1" applyBorder="1" applyAlignment="1">
      <alignment horizontal="center" vertical="center" wrapText="1"/>
    </xf>
    <xf numFmtId="0" fontId="17" fillId="0" borderId="17" xfId="55" applyFont="1" applyBorder="1" applyAlignment="1">
      <alignment horizontal="left" vertical="center" wrapText="1"/>
    </xf>
    <xf numFmtId="0" fontId="17" fillId="0" borderId="6" xfId="55" applyFont="1" applyBorder="1" applyAlignment="1">
      <alignment horizontal="left" vertical="center" wrapText="1"/>
    </xf>
    <xf numFmtId="0" fontId="7" fillId="0" borderId="6" xfId="55" applyFont="1" applyBorder="1" applyAlignment="1">
      <alignment horizontal="center" vertical="center" wrapText="1"/>
    </xf>
    <xf numFmtId="177" fontId="17" fillId="0" borderId="6" xfId="55" applyNumberFormat="1" applyFont="1" applyBorder="1" applyAlignment="1">
      <alignment horizontal="left" vertical="center" wrapText="1"/>
    </xf>
    <xf numFmtId="177" fontId="7" fillId="0" borderId="6" xfId="55" applyNumberFormat="1" applyFont="1" applyFill="1" applyBorder="1" applyAlignment="1">
      <alignment horizontal="right" vertical="center" wrapText="1"/>
    </xf>
    <xf numFmtId="10" fontId="17" fillId="0" borderId="6" xfId="55" applyNumberFormat="1" applyFont="1" applyBorder="1" applyAlignment="1">
      <alignment horizontal="center" vertical="center" wrapText="1"/>
    </xf>
    <xf numFmtId="0" fontId="17" fillId="0" borderId="6" xfId="55" applyFont="1" applyBorder="1" applyAlignment="1">
      <alignment vertical="center"/>
    </xf>
    <xf numFmtId="0" fontId="17" fillId="0" borderId="6" xfId="55" applyFont="1" applyBorder="1" applyAlignment="1">
      <alignment vertical="center" wrapText="1"/>
    </xf>
    <xf numFmtId="0" fontId="7" fillId="3" borderId="12" xfId="55" applyFont="1" applyFill="1" applyBorder="1" applyAlignment="1">
      <alignment horizontal="left" vertical="center" wrapText="1"/>
    </xf>
    <xf numFmtId="0" fontId="7" fillId="3" borderId="26" xfId="55" applyFont="1" applyFill="1" applyBorder="1" applyAlignment="1">
      <alignment horizontal="left" vertical="center" wrapText="1"/>
    </xf>
    <xf numFmtId="0" fontId="7" fillId="3" borderId="21" xfId="55" applyFont="1" applyFill="1" applyBorder="1" applyAlignment="1">
      <alignment horizontal="left" vertical="center" wrapText="1"/>
    </xf>
    <xf numFmtId="0" fontId="17" fillId="0" borderId="16" xfId="55" applyFont="1" applyBorder="1" applyAlignment="1">
      <alignment horizontal="center" vertical="center" textRotation="255" wrapText="1"/>
    </xf>
    <xf numFmtId="0" fontId="8" fillId="0" borderId="18" xfId="0" applyFont="1" applyBorder="1" applyAlignment="1">
      <alignment vertical="center" textRotation="255"/>
    </xf>
    <xf numFmtId="0" fontId="8" fillId="0" borderId="6" xfId="55" applyFont="1" applyBorder="1" applyAlignment="1">
      <alignment vertical="center" wrapText="1"/>
    </xf>
    <xf numFmtId="9" fontId="8" fillId="0" borderId="6" xfId="55" applyNumberFormat="1" applyFont="1" applyBorder="1" applyAlignment="1">
      <alignment horizontal="center" vertical="center" wrapText="1"/>
    </xf>
    <xf numFmtId="9" fontId="17" fillId="0" borderId="6" xfId="55" applyNumberFormat="1" applyFont="1" applyBorder="1" applyAlignment="1">
      <alignment horizontal="center" vertical="center" wrapText="1"/>
    </xf>
    <xf numFmtId="0" fontId="8" fillId="0" borderId="6" xfId="55" applyFont="1" applyBorder="1" applyAlignment="1">
      <alignment horizontal="center" vertical="center" wrapText="1"/>
    </xf>
    <xf numFmtId="0" fontId="8" fillId="3" borderId="6" xfId="55" applyFont="1" applyFill="1" applyBorder="1" applyAlignment="1">
      <alignment horizontal="center" vertical="center" wrapText="1"/>
    </xf>
    <xf numFmtId="0" fontId="17" fillId="0" borderId="18" xfId="55" applyFont="1" applyBorder="1" applyAlignment="1">
      <alignment horizontal="center" vertical="center" wrapText="1"/>
    </xf>
    <xf numFmtId="0" fontId="8" fillId="3" borderId="6" xfId="55" applyFont="1" applyFill="1" applyBorder="1" applyAlignment="1">
      <alignment vertical="center" wrapText="1"/>
    </xf>
    <xf numFmtId="9" fontId="7" fillId="3" borderId="6" xfId="55" applyNumberFormat="1" applyFont="1" applyFill="1" applyBorder="1" applyAlignment="1">
      <alignment horizontal="center" vertical="center" wrapText="1"/>
    </xf>
    <xf numFmtId="0" fontId="7" fillId="3" borderId="6" xfId="55" applyFont="1" applyFill="1" applyBorder="1" applyAlignment="1">
      <alignment horizontal="center" vertical="center" wrapText="1"/>
    </xf>
    <xf numFmtId="0" fontId="7" fillId="0" borderId="6" xfId="55" applyFont="1" applyBorder="1" applyAlignment="1">
      <alignment horizontal="center" vertical="center"/>
    </xf>
    <xf numFmtId="0" fontId="8" fillId="0" borderId="6" xfId="55" applyFont="1" applyBorder="1" applyAlignment="1">
      <alignment horizontal="left" vertical="center" wrapText="1"/>
    </xf>
    <xf numFmtId="0" fontId="17" fillId="3" borderId="6" xfId="55" applyFont="1" applyFill="1" applyBorder="1" applyAlignment="1">
      <alignment horizontal="center" vertical="center" wrapText="1"/>
    </xf>
    <xf numFmtId="0" fontId="17" fillId="3" borderId="6" xfId="55" applyFont="1" applyFill="1" applyBorder="1" applyAlignment="1">
      <alignment horizontal="left" vertical="center" wrapText="1"/>
    </xf>
    <xf numFmtId="0" fontId="18" fillId="3" borderId="6" xfId="55" applyFont="1" applyFill="1" applyBorder="1" applyAlignment="1">
      <alignment horizontal="center" vertical="center" wrapText="1"/>
    </xf>
    <xf numFmtId="9" fontId="17" fillId="0" borderId="16" xfId="55" applyNumberFormat="1" applyFont="1" applyBorder="1" applyAlignment="1">
      <alignment horizontal="center" vertical="center" wrapText="1"/>
    </xf>
    <xf numFmtId="9" fontId="17" fillId="0" borderId="17" xfId="55" applyNumberFormat="1" applyFont="1" applyBorder="1" applyAlignment="1">
      <alignment horizontal="center" vertical="center" wrapText="1"/>
    </xf>
    <xf numFmtId="0" fontId="8" fillId="0" borderId="17" xfId="0" applyFont="1" applyBorder="1" applyAlignment="1">
      <alignment vertical="center" textRotation="255"/>
    </xf>
    <xf numFmtId="0" fontId="7" fillId="0" borderId="0" xfId="55" applyFont="1" applyAlignment="1">
      <alignment vertical="center" wrapText="1"/>
    </xf>
    <xf numFmtId="0" fontId="7" fillId="3" borderId="6" xfId="55" applyFont="1" applyFill="1" applyBorder="1" applyAlignment="1">
      <alignment horizontal="left" vertical="center" wrapText="1"/>
    </xf>
    <xf numFmtId="0" fontId="9" fillId="0" borderId="0" xfId="55" applyFont="1">
      <alignment vertical="center"/>
    </xf>
    <xf numFmtId="0" fontId="7" fillId="0" borderId="6" xfId="55" applyFont="1" applyFill="1" applyBorder="1" applyAlignment="1">
      <alignment horizontal="center" vertical="center" wrapText="1"/>
    </xf>
    <xf numFmtId="10" fontId="7" fillId="0" borderId="6" xfId="55" applyNumberFormat="1" applyFont="1" applyBorder="1" applyAlignment="1">
      <alignment horizontal="center" vertical="center" wrapText="1"/>
    </xf>
    <xf numFmtId="0" fontId="17" fillId="0" borderId="6" xfId="55" applyFont="1" applyFill="1" applyBorder="1" applyAlignment="1">
      <alignment horizontal="center" vertical="center" wrapText="1"/>
    </xf>
    <xf numFmtId="0" fontId="7" fillId="0" borderId="6" xfId="55" applyFont="1" applyBorder="1" applyAlignment="1">
      <alignment vertical="center"/>
    </xf>
    <xf numFmtId="0" fontId="7" fillId="3" borderId="6" xfId="55" applyFont="1" applyFill="1" applyBorder="1" applyAlignment="1">
      <alignment vertical="center" wrapText="1"/>
    </xf>
    <xf numFmtId="0" fontId="7" fillId="3" borderId="6" xfId="55" applyFont="1" applyFill="1" applyBorder="1" applyAlignment="1">
      <alignment horizontal="center" vertical="center"/>
    </xf>
    <xf numFmtId="9" fontId="8" fillId="3" borderId="6" xfId="55" applyNumberFormat="1" applyFont="1" applyFill="1" applyBorder="1" applyAlignment="1">
      <alignment horizontal="center" vertical="center" wrapText="1"/>
    </xf>
    <xf numFmtId="9" fontId="17" fillId="3" borderId="6" xfId="55" applyNumberFormat="1" applyFont="1" applyFill="1" applyBorder="1" applyAlignment="1">
      <alignment horizontal="center" vertical="center" wrapText="1"/>
    </xf>
    <xf numFmtId="9" fontId="8" fillId="0" borderId="6" xfId="55" applyNumberFormat="1" applyFont="1" applyBorder="1" applyAlignment="1">
      <alignment horizontal="center" vertical="center"/>
    </xf>
    <xf numFmtId="9" fontId="7" fillId="0" borderId="6" xfId="55" applyNumberFormat="1" applyFont="1" applyBorder="1" applyAlignment="1">
      <alignment horizontal="center" vertical="center"/>
    </xf>
    <xf numFmtId="0" fontId="8" fillId="3" borderId="6" xfId="55" applyFont="1" applyFill="1" applyBorder="1" applyAlignment="1">
      <alignment horizontal="left" vertical="center" wrapText="1"/>
    </xf>
    <xf numFmtId="0" fontId="7" fillId="0" borderId="6" xfId="55" applyFont="1" applyBorder="1">
      <alignment vertical="center"/>
    </xf>
    <xf numFmtId="9" fontId="5" fillId="3" borderId="6" xfId="55" applyNumberFormat="1" applyFont="1" applyFill="1" applyBorder="1" applyAlignment="1">
      <alignment horizontal="center" vertical="center" wrapText="1"/>
    </xf>
    <xf numFmtId="0" fontId="19" fillId="0" borderId="0" xfId="55" applyFont="1">
      <alignment vertical="center"/>
    </xf>
    <xf numFmtId="0" fontId="19" fillId="0" borderId="0" xfId="55" applyFont="1" applyAlignment="1">
      <alignment vertical="center" wrapText="1"/>
    </xf>
    <xf numFmtId="0" fontId="1" fillId="0" borderId="0" xfId="55" applyFont="1">
      <alignment vertical="center"/>
    </xf>
    <xf numFmtId="0" fontId="1" fillId="0" borderId="0" xfId="55" applyFont="1" applyAlignment="1">
      <alignment vertical="center" wrapText="1"/>
    </xf>
    <xf numFmtId="0" fontId="20" fillId="0" borderId="0" xfId="0" applyFont="1" applyFill="1" applyAlignment="1">
      <alignment horizontal="center" vertical="center" wrapText="1"/>
    </xf>
    <xf numFmtId="0" fontId="21" fillId="0" borderId="0" xfId="0" applyFont="1" applyFill="1" applyAlignment="1">
      <alignment horizontal="center" vertical="center"/>
    </xf>
    <xf numFmtId="0" fontId="22" fillId="0" borderId="6" xfId="0" applyFont="1" applyFill="1" applyBorder="1" applyAlignment="1">
      <alignment horizontal="center" vertical="center" wrapText="1"/>
    </xf>
    <xf numFmtId="0" fontId="22" fillId="0" borderId="6" xfId="0" applyFont="1" applyFill="1" applyBorder="1" applyAlignment="1">
      <alignment horizontal="left" vertical="center" wrapText="1"/>
    </xf>
    <xf numFmtId="0" fontId="23" fillId="0" borderId="6" xfId="0" applyFont="1" applyFill="1" applyBorder="1" applyAlignment="1">
      <alignment horizontal="center" vertical="center" wrapText="1"/>
    </xf>
    <xf numFmtId="0" fontId="23" fillId="3" borderId="6" xfId="0" applyFont="1" applyFill="1" applyBorder="1" applyAlignment="1">
      <alignment horizontal="left" vertical="center" wrapText="1"/>
    </xf>
    <xf numFmtId="0" fontId="23" fillId="0" borderId="6" xfId="0" applyFont="1" applyFill="1" applyBorder="1" applyAlignment="1">
      <alignment horizontal="left" vertical="center" wrapText="1"/>
    </xf>
    <xf numFmtId="10" fontId="23" fillId="0" borderId="6" xfId="0" applyNumberFormat="1" applyFont="1" applyFill="1" applyBorder="1" applyAlignment="1">
      <alignment horizontal="left" vertical="center" wrapText="1"/>
    </xf>
    <xf numFmtId="0" fontId="22" fillId="0" borderId="6" xfId="0" applyFont="1" applyFill="1" applyBorder="1" applyAlignment="1">
      <alignment vertical="center"/>
    </xf>
    <xf numFmtId="0" fontId="22" fillId="0" borderId="6" xfId="0" applyFont="1" applyFill="1" applyBorder="1" applyAlignment="1">
      <alignment vertical="center" wrapText="1"/>
    </xf>
    <xf numFmtId="0" fontId="23" fillId="3" borderId="12" xfId="0" applyFont="1" applyFill="1" applyBorder="1" applyAlignment="1">
      <alignment horizontal="left" vertical="center" wrapText="1"/>
    </xf>
    <xf numFmtId="0" fontId="23" fillId="3" borderId="26" xfId="0" applyFont="1" applyFill="1" applyBorder="1" applyAlignment="1">
      <alignment horizontal="left" vertical="center" wrapText="1"/>
    </xf>
    <xf numFmtId="0" fontId="23" fillId="3" borderId="21" xfId="0" applyFont="1" applyFill="1" applyBorder="1" applyAlignment="1">
      <alignment horizontal="left" vertical="center" wrapText="1"/>
    </xf>
    <xf numFmtId="0" fontId="24" fillId="0" borderId="6" xfId="0" applyFont="1" applyFill="1" applyBorder="1" applyAlignment="1">
      <alignment vertical="center"/>
    </xf>
    <xf numFmtId="0" fontId="25" fillId="0" borderId="6" xfId="0" applyFont="1" applyFill="1" applyBorder="1" applyAlignment="1">
      <alignment vertical="center" wrapText="1"/>
    </xf>
    <xf numFmtId="0" fontId="25" fillId="0" borderId="6" xfId="0" applyFont="1" applyFill="1" applyBorder="1" applyAlignment="1">
      <alignment horizontal="center" vertical="center" wrapText="1"/>
    </xf>
    <xf numFmtId="0" fontId="25" fillId="3" borderId="6" xfId="0" applyFont="1" applyFill="1" applyBorder="1" applyAlignment="1">
      <alignment horizontal="center" vertical="center" wrapText="1"/>
    </xf>
    <xf numFmtId="9" fontId="25" fillId="0" borderId="6" xfId="0" applyNumberFormat="1" applyFont="1" applyFill="1" applyBorder="1" applyAlignment="1">
      <alignment vertical="center" wrapText="1"/>
    </xf>
    <xf numFmtId="0" fontId="26" fillId="3" borderId="6" xfId="0" applyFont="1" applyFill="1" applyBorder="1" applyAlignment="1">
      <alignment vertical="center" wrapText="1"/>
    </xf>
    <xf numFmtId="9" fontId="26" fillId="3" borderId="6" xfId="0" applyNumberFormat="1" applyFont="1" applyFill="1" applyBorder="1" applyAlignment="1">
      <alignment horizontal="left" vertical="center" wrapText="1"/>
    </xf>
    <xf numFmtId="9" fontId="23" fillId="3" borderId="6" xfId="0" applyNumberFormat="1" applyFont="1" applyFill="1" applyBorder="1" applyAlignment="1">
      <alignment horizontal="left" vertical="center" wrapText="1"/>
    </xf>
    <xf numFmtId="0" fontId="9" fillId="3" borderId="6" xfId="0" applyFont="1" applyFill="1" applyBorder="1" applyAlignment="1">
      <alignment horizontal="center" vertical="center"/>
    </xf>
    <xf numFmtId="0" fontId="26" fillId="3" borderId="6" xfId="0" applyFont="1" applyFill="1" applyBorder="1" applyAlignment="1">
      <alignment horizontal="center" vertical="center" wrapText="1"/>
    </xf>
    <xf numFmtId="0" fontId="25" fillId="3" borderId="6" xfId="0" applyFont="1" applyFill="1" applyBorder="1" applyAlignment="1">
      <alignment vertical="center" wrapText="1"/>
    </xf>
    <xf numFmtId="9" fontId="25" fillId="3" borderId="6" xfId="0" applyNumberFormat="1" applyFont="1" applyFill="1" applyBorder="1" applyAlignment="1">
      <alignment horizontal="left" vertical="center" wrapText="1"/>
    </xf>
    <xf numFmtId="9" fontId="22" fillId="3" borderId="6" xfId="0" applyNumberFormat="1" applyFont="1" applyFill="1" applyBorder="1" applyAlignment="1">
      <alignment horizontal="left" vertical="center" wrapText="1"/>
    </xf>
    <xf numFmtId="9" fontId="25" fillId="0" borderId="6" xfId="0" applyNumberFormat="1" applyFont="1" applyFill="1" applyBorder="1" applyAlignment="1">
      <alignment horizontal="left" vertical="center" wrapText="1"/>
    </xf>
    <xf numFmtId="9" fontId="22" fillId="0" borderId="6" xfId="0" applyNumberFormat="1" applyFont="1" applyFill="1" applyBorder="1" applyAlignment="1">
      <alignment horizontal="left" vertical="center" wrapText="1"/>
    </xf>
    <xf numFmtId="0" fontId="9" fillId="0" borderId="6" xfId="0" applyFont="1" applyFill="1" applyBorder="1" applyAlignment="1">
      <alignment vertical="center"/>
    </xf>
    <xf numFmtId="0" fontId="25" fillId="3" borderId="6" xfId="0" applyFont="1" applyFill="1" applyBorder="1" applyAlignment="1">
      <alignment horizontal="left" vertical="center" wrapText="1"/>
    </xf>
    <xf numFmtId="0" fontId="22" fillId="3" borderId="6" xfId="0" applyFont="1" applyFill="1" applyBorder="1" applyAlignment="1">
      <alignment horizontal="left" vertical="center" wrapText="1"/>
    </xf>
    <xf numFmtId="0" fontId="9" fillId="3" borderId="6" xfId="0" applyFont="1" applyFill="1" applyBorder="1" applyAlignment="1">
      <alignment vertical="center"/>
    </xf>
    <xf numFmtId="0" fontId="7" fillId="3" borderId="6" xfId="0" applyFont="1" applyFill="1" applyBorder="1" applyAlignment="1">
      <alignment horizontal="center" vertical="center" wrapText="1"/>
    </xf>
    <xf numFmtId="9" fontId="5" fillId="3" borderId="6" xfId="0" applyNumberFormat="1" applyFont="1" applyFill="1" applyBorder="1" applyAlignment="1">
      <alignment horizontal="left" vertical="center" wrapText="1"/>
    </xf>
    <xf numFmtId="10" fontId="22" fillId="0" borderId="6" xfId="0" applyNumberFormat="1" applyFont="1" applyFill="1" applyBorder="1" applyAlignment="1">
      <alignment horizontal="left" vertical="center" wrapText="1"/>
    </xf>
    <xf numFmtId="0" fontId="25" fillId="0" borderId="6" xfId="0" applyFont="1" applyFill="1" applyBorder="1" applyAlignment="1">
      <alignment horizontal="left" vertical="center" wrapText="1"/>
    </xf>
    <xf numFmtId="0" fontId="22" fillId="0" borderId="27" xfId="0" applyFont="1" applyFill="1" applyBorder="1" applyAlignment="1">
      <alignment horizontal="center" vertical="center" wrapText="1"/>
    </xf>
    <xf numFmtId="0" fontId="22" fillId="0" borderId="28" xfId="0" applyFont="1" applyFill="1" applyBorder="1" applyAlignment="1">
      <alignment horizontal="center" vertical="center" wrapText="1"/>
    </xf>
    <xf numFmtId="0" fontId="9" fillId="0" borderId="0" xfId="0" applyFont="1" applyFill="1" applyAlignment="1">
      <alignment vertical="center"/>
    </xf>
    <xf numFmtId="0" fontId="9" fillId="0" borderId="0" xfId="0" applyFont="1" applyFill="1" applyAlignment="1">
      <alignment vertical="center" wrapText="1"/>
    </xf>
    <xf numFmtId="0" fontId="23" fillId="0" borderId="0" xfId="0" applyFont="1" applyFill="1" applyAlignment="1">
      <alignment vertical="center"/>
    </xf>
    <xf numFmtId="0" fontId="23" fillId="0" borderId="0" xfId="0" applyFont="1" applyFill="1" applyAlignment="1">
      <alignment vertical="center" wrapText="1"/>
    </xf>
    <xf numFmtId="0" fontId="27" fillId="0" borderId="6" xfId="0" applyFont="1" applyFill="1" applyBorder="1" applyAlignment="1">
      <alignment horizontal="center" vertical="center" wrapText="1"/>
    </xf>
    <xf numFmtId="0" fontId="27" fillId="0" borderId="6"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6" xfId="0" applyFont="1" applyFill="1" applyBorder="1" applyAlignment="1">
      <alignment horizontal="center" vertical="center" wrapText="1"/>
    </xf>
    <xf numFmtId="0" fontId="27" fillId="5" borderId="6" xfId="0" applyFont="1" applyFill="1" applyBorder="1" applyAlignment="1">
      <alignment horizontal="center" vertical="center" wrapText="1"/>
    </xf>
    <xf numFmtId="10" fontId="27" fillId="0" borderId="6" xfId="0" applyNumberFormat="1" applyFont="1" applyFill="1" applyBorder="1" applyAlignment="1">
      <alignment horizontal="center" vertical="center" wrapText="1"/>
    </xf>
    <xf numFmtId="0" fontId="27" fillId="0" borderId="6" xfId="0" applyFont="1" applyFill="1" applyBorder="1" applyAlignment="1">
      <alignment vertical="center"/>
    </xf>
    <xf numFmtId="0" fontId="27" fillId="0" borderId="6" xfId="0" applyFont="1" applyFill="1" applyBorder="1" applyAlignment="1">
      <alignment vertical="center" wrapText="1"/>
    </xf>
    <xf numFmtId="0" fontId="27" fillId="0" borderId="16"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4" fillId="2" borderId="6" xfId="0" applyFont="1" applyFill="1" applyBorder="1" applyAlignment="1">
      <alignment vertical="center"/>
    </xf>
    <xf numFmtId="0" fontId="9" fillId="0" borderId="6" xfId="0" applyFont="1" applyFill="1" applyBorder="1" applyAlignment="1">
      <alignment horizontal="center" vertical="center" wrapText="1"/>
    </xf>
    <xf numFmtId="0" fontId="9" fillId="0" borderId="6" xfId="0" applyFont="1" applyFill="1" applyBorder="1" applyAlignment="1">
      <alignment vertical="center" wrapText="1"/>
    </xf>
    <xf numFmtId="0" fontId="28" fillId="3" borderId="6"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7" fillId="2" borderId="1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 fillId="2" borderId="6" xfId="0" applyFont="1" applyFill="1" applyBorder="1" applyAlignment="1">
      <alignment horizontal="center" vertical="center"/>
    </xf>
    <xf numFmtId="0" fontId="27" fillId="2" borderId="18" xfId="0" applyFont="1" applyFill="1" applyBorder="1" applyAlignment="1">
      <alignment horizontal="center" vertical="center" wrapText="1"/>
    </xf>
    <xf numFmtId="0" fontId="5" fillId="6" borderId="6" xfId="0" applyFont="1" applyFill="1" applyBorder="1" applyAlignment="1">
      <alignment vertical="center" wrapText="1"/>
    </xf>
    <xf numFmtId="0" fontId="3" fillId="6" borderId="6" xfId="0" applyFont="1" applyFill="1" applyBorder="1" applyAlignment="1">
      <alignment horizontal="center" vertical="center" wrapText="1"/>
    </xf>
    <xf numFmtId="9" fontId="3" fillId="2" borderId="6" xfId="0" applyNumberFormat="1" applyFont="1" applyFill="1" applyBorder="1" applyAlignment="1">
      <alignment horizontal="center" vertical="center" wrapText="1"/>
    </xf>
    <xf numFmtId="9" fontId="3" fillId="6" borderId="6"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29" fillId="0" borderId="6"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7" fillId="0" borderId="6" xfId="0" applyFont="1" applyFill="1" applyBorder="1" applyAlignment="1">
      <alignment horizontal="left" vertical="center"/>
    </xf>
    <xf numFmtId="0" fontId="29" fillId="2" borderId="6" xfId="0" applyFont="1" applyFill="1" applyBorder="1" applyAlignment="1">
      <alignment horizontal="center" vertical="center" wrapText="1"/>
    </xf>
    <xf numFmtId="0" fontId="1" fillId="0" borderId="6" xfId="0" applyFont="1" applyFill="1" applyBorder="1" applyAlignment="1">
      <alignment horizontal="center" vertical="center"/>
    </xf>
    <xf numFmtId="0" fontId="29" fillId="0" borderId="6"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2" fillId="7" borderId="6" xfId="0" applyFont="1" applyFill="1" applyBorder="1" applyAlignment="1">
      <alignment horizontal="left" vertical="center" wrapText="1"/>
    </xf>
    <xf numFmtId="43" fontId="22" fillId="7" borderId="6" xfId="8" applyFont="1" applyFill="1" applyBorder="1" applyAlignment="1">
      <alignment horizontal="left" vertical="center" wrapText="1"/>
    </xf>
    <xf numFmtId="10" fontId="22" fillId="7" borderId="6" xfId="0" applyNumberFormat="1" applyFont="1" applyFill="1" applyBorder="1" applyAlignment="1">
      <alignment horizontal="left" vertical="center" wrapText="1"/>
    </xf>
    <xf numFmtId="43" fontId="22" fillId="0" borderId="6" xfId="8" applyFont="1" applyBorder="1" applyAlignment="1">
      <alignment horizontal="left" vertical="center" wrapText="1"/>
    </xf>
    <xf numFmtId="0" fontId="22" fillId="6" borderId="6" xfId="0" applyFont="1" applyFill="1" applyBorder="1" applyAlignment="1">
      <alignment horizontal="left" vertical="center" wrapText="1"/>
    </xf>
    <xf numFmtId="0" fontId="22" fillId="0" borderId="16" xfId="0" applyFont="1" applyFill="1" applyBorder="1" applyAlignment="1">
      <alignment horizontal="center" vertical="center" wrapText="1"/>
    </xf>
    <xf numFmtId="49" fontId="22" fillId="0" borderId="6" xfId="0" applyNumberFormat="1" applyFont="1" applyFill="1" applyBorder="1" applyAlignment="1">
      <alignment horizontal="left" vertical="center" wrapText="1"/>
    </xf>
    <xf numFmtId="0" fontId="22" fillId="0" borderId="18" xfId="0" applyFont="1" applyFill="1" applyBorder="1" applyAlignment="1">
      <alignment horizontal="center" vertical="center" wrapText="1"/>
    </xf>
    <xf numFmtId="0" fontId="22" fillId="0" borderId="17" xfId="0" applyFont="1" applyFill="1" applyBorder="1" applyAlignment="1">
      <alignment horizontal="center" vertical="center" wrapText="1"/>
    </xf>
    <xf numFmtId="10" fontId="22" fillId="0" borderId="28" xfId="0" applyNumberFormat="1" applyFont="1" applyFill="1" applyBorder="1" applyAlignment="1">
      <alignment horizontal="left" vertical="center" wrapText="1"/>
    </xf>
    <xf numFmtId="0" fontId="22" fillId="3" borderId="28" xfId="0" applyFont="1" applyFill="1" applyBorder="1" applyAlignment="1">
      <alignment horizontal="left" vertical="center" wrapText="1"/>
    </xf>
    <xf numFmtId="0" fontId="10" fillId="0" borderId="0" xfId="58" applyFont="1" applyFill="1" applyAlignment="1">
      <alignment horizontal="center" vertical="center" wrapText="1"/>
    </xf>
    <xf numFmtId="0" fontId="17" fillId="0" borderId="6"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26" xfId="0" applyFont="1" applyFill="1" applyBorder="1" applyAlignment="1">
      <alignment horizontal="center" vertical="center"/>
    </xf>
    <xf numFmtId="0" fontId="0" fillId="0" borderId="26" xfId="0" applyBorder="1" applyAlignment="1">
      <alignment horizontal="center" vertical="center"/>
    </xf>
    <xf numFmtId="0" fontId="17" fillId="0" borderId="6" xfId="0" applyFont="1" applyFill="1" applyBorder="1" applyAlignment="1">
      <alignment horizontal="left" vertical="center"/>
    </xf>
    <xf numFmtId="183" fontId="17" fillId="0" borderId="6" xfId="8" applyNumberFormat="1" applyFont="1" applyFill="1" applyBorder="1" applyAlignment="1">
      <alignment horizontal="left" vertical="center"/>
    </xf>
    <xf numFmtId="184" fontId="17" fillId="0" borderId="6" xfId="8" applyNumberFormat="1" applyFont="1" applyFill="1" applyBorder="1" applyAlignment="1">
      <alignment horizontal="right" vertical="center"/>
    </xf>
    <xf numFmtId="183" fontId="17" fillId="0" borderId="12" xfId="8" applyNumberFormat="1" applyFont="1" applyFill="1" applyBorder="1" applyAlignment="1">
      <alignment horizontal="left" vertical="center"/>
    </xf>
    <xf numFmtId="183" fontId="17" fillId="0" borderId="21" xfId="8" applyNumberFormat="1" applyFont="1" applyFill="1" applyBorder="1" applyAlignment="1">
      <alignment horizontal="left" vertical="center"/>
    </xf>
    <xf numFmtId="184" fontId="17" fillId="0" borderId="12" xfId="8" applyNumberFormat="1" applyFont="1" applyFill="1" applyBorder="1" applyAlignment="1">
      <alignment horizontal="right" vertical="center"/>
    </xf>
    <xf numFmtId="184" fontId="17" fillId="0" borderId="26" xfId="8" applyNumberFormat="1" applyFont="1" applyFill="1" applyBorder="1" applyAlignment="1">
      <alignment horizontal="right" vertical="center"/>
    </xf>
    <xf numFmtId="0" fontId="0" fillId="0" borderId="6" xfId="0" applyBorder="1" applyAlignment="1">
      <alignment horizontal="left" vertical="center"/>
    </xf>
    <xf numFmtId="0" fontId="17" fillId="0" borderId="16" xfId="0" applyFont="1" applyFill="1" applyBorder="1" applyAlignment="1">
      <alignment horizontal="center" vertical="center" wrapText="1"/>
    </xf>
    <xf numFmtId="0" fontId="17" fillId="0" borderId="18" xfId="0" applyFont="1" applyFill="1" applyBorder="1" applyAlignment="1">
      <alignment horizontal="center" vertical="center" wrapText="1"/>
    </xf>
    <xf numFmtId="9" fontId="17" fillId="0" borderId="12" xfId="0" applyNumberFormat="1" applyFont="1" applyFill="1" applyBorder="1" applyAlignment="1">
      <alignment horizontal="center" vertical="center"/>
    </xf>
    <xf numFmtId="0" fontId="8" fillId="0" borderId="26" xfId="0" applyFont="1" applyFill="1" applyBorder="1" applyAlignment="1">
      <alignment horizontal="center" vertical="center"/>
    </xf>
    <xf numFmtId="0" fontId="8" fillId="0" borderId="21" xfId="0" applyFont="1" applyFill="1" applyBorder="1" applyAlignment="1">
      <alignment horizontal="center" vertical="center"/>
    </xf>
    <xf numFmtId="0" fontId="31" fillId="0" borderId="6"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21" xfId="0" applyFont="1" applyFill="1" applyBorder="1" applyAlignment="1">
      <alignment horizontal="center" vertical="center" wrapText="1"/>
    </xf>
    <xf numFmtId="0" fontId="31" fillId="0" borderId="26" xfId="0" applyFont="1" applyFill="1" applyBorder="1" applyAlignment="1">
      <alignment horizontal="center" vertical="center" wrapText="1"/>
    </xf>
    <xf numFmtId="9" fontId="31" fillId="0" borderId="12" xfId="0" applyNumberFormat="1" applyFont="1" applyFill="1" applyBorder="1" applyAlignment="1">
      <alignment horizontal="center" vertical="center" wrapText="1"/>
    </xf>
    <xf numFmtId="9" fontId="31" fillId="0" borderId="26" xfId="0" applyNumberFormat="1" applyFont="1" applyFill="1" applyBorder="1" applyAlignment="1">
      <alignment horizontal="center" vertical="center" wrapText="1"/>
    </xf>
    <xf numFmtId="9" fontId="31" fillId="0" borderId="21" xfId="0" applyNumberFormat="1" applyFont="1" applyFill="1" applyBorder="1" applyAlignment="1">
      <alignment horizontal="center" vertical="center" wrapText="1"/>
    </xf>
    <xf numFmtId="0" fontId="31" fillId="0" borderId="16" xfId="0" applyFont="1" applyFill="1" applyBorder="1" applyAlignment="1">
      <alignment horizontal="center" vertical="center" wrapText="1"/>
    </xf>
    <xf numFmtId="0" fontId="31" fillId="0" borderId="18"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8" fillId="0" borderId="12" xfId="0" applyFont="1" applyFill="1" applyBorder="1" applyAlignment="1">
      <alignment horizontal="center"/>
    </xf>
    <xf numFmtId="0" fontId="8" fillId="0" borderId="26" xfId="0" applyFont="1" applyFill="1" applyBorder="1" applyAlignment="1">
      <alignment horizontal="center"/>
    </xf>
    <xf numFmtId="0" fontId="0" fillId="0" borderId="26" xfId="0" applyBorder="1" applyAlignment="1">
      <alignment horizontal="center"/>
    </xf>
    <xf numFmtId="0" fontId="0" fillId="0" borderId="21" xfId="0" applyBorder="1" applyAlignment="1">
      <alignment horizontal="center" vertical="center"/>
    </xf>
    <xf numFmtId="10" fontId="17" fillId="0" borderId="6" xfId="11" applyNumberFormat="1" applyFont="1" applyFill="1" applyBorder="1" applyAlignment="1">
      <alignment horizontal="center" vertical="center"/>
    </xf>
    <xf numFmtId="184" fontId="17" fillId="0" borderId="21" xfId="8" applyNumberFormat="1" applyFont="1" applyFill="1" applyBorder="1" applyAlignment="1">
      <alignment horizontal="right" vertical="center"/>
    </xf>
    <xf numFmtId="0" fontId="17" fillId="0" borderId="12" xfId="0" applyFont="1" applyFill="1" applyBorder="1" applyAlignment="1">
      <alignment horizontal="left" vertical="center"/>
    </xf>
    <xf numFmtId="0" fontId="17" fillId="0" borderId="26" xfId="0" applyFont="1" applyFill="1" applyBorder="1" applyAlignment="1">
      <alignment horizontal="left" vertical="center"/>
    </xf>
    <xf numFmtId="0" fontId="17" fillId="0" borderId="21" xfId="0" applyFont="1" applyFill="1" applyBorder="1" applyAlignment="1">
      <alignment horizontal="left" vertical="center"/>
    </xf>
    <xf numFmtId="10" fontId="17" fillId="0" borderId="12" xfId="0" applyNumberFormat="1" applyFont="1" applyFill="1" applyBorder="1" applyAlignment="1">
      <alignment horizontal="center" vertical="center"/>
    </xf>
    <xf numFmtId="0" fontId="32" fillId="0" borderId="12" xfId="0" applyFont="1" applyFill="1" applyBorder="1" applyAlignment="1">
      <alignment horizontal="center" vertical="center" wrapText="1"/>
    </xf>
    <xf numFmtId="0" fontId="32" fillId="0" borderId="21" xfId="0" applyFont="1" applyFill="1" applyBorder="1" applyAlignment="1">
      <alignment horizontal="center" vertical="center" wrapText="1"/>
    </xf>
    <xf numFmtId="0" fontId="0" fillId="0" borderId="21" xfId="0" applyBorder="1" applyAlignment="1">
      <alignment horizontal="center"/>
    </xf>
    <xf numFmtId="185" fontId="8" fillId="0" borderId="6" xfId="0" applyNumberFormat="1" applyFont="1" applyFill="1" applyBorder="1" applyAlignment="1">
      <alignment horizontal="center" vertical="center"/>
    </xf>
    <xf numFmtId="178" fontId="17" fillId="0" borderId="6" xfId="0" applyNumberFormat="1" applyFont="1" applyFill="1" applyBorder="1" applyAlignment="1">
      <alignment horizontal="center" vertical="center"/>
    </xf>
    <xf numFmtId="0" fontId="8" fillId="0" borderId="6" xfId="0" applyFont="1" applyFill="1" applyBorder="1" applyAlignment="1"/>
    <xf numFmtId="0" fontId="33" fillId="0" borderId="0" xfId="0" applyFont="1">
      <alignment vertical="center"/>
    </xf>
    <xf numFmtId="0" fontId="33" fillId="0" borderId="0" xfId="0" applyFont="1" applyAlignment="1">
      <alignment horizontal="center" vertical="center"/>
    </xf>
    <xf numFmtId="0" fontId="33" fillId="0" borderId="29"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27" xfId="0" applyFont="1" applyBorder="1" applyAlignment="1">
      <alignment horizontal="left" vertical="center" wrapText="1"/>
    </xf>
    <xf numFmtId="0" fontId="33" fillId="0" borderId="34" xfId="0" applyFont="1" applyBorder="1" applyAlignment="1">
      <alignment horizontal="left" vertical="center" wrapText="1"/>
    </xf>
    <xf numFmtId="0" fontId="33" fillId="0" borderId="35" xfId="0" applyFont="1" applyBorder="1" applyAlignment="1">
      <alignment horizontal="left" vertical="center" wrapText="1"/>
    </xf>
    <xf numFmtId="0" fontId="33" fillId="0" borderId="36" xfId="0" applyFont="1" applyBorder="1" applyAlignment="1">
      <alignment horizontal="left" vertical="center" wrapText="1"/>
    </xf>
    <xf numFmtId="0" fontId="33" fillId="0" borderId="28" xfId="0" applyFont="1" applyBorder="1" applyAlignment="1">
      <alignment horizontal="center" vertical="center" wrapText="1"/>
    </xf>
    <xf numFmtId="0" fontId="33" fillId="0" borderId="30" xfId="0" applyFont="1" applyBorder="1" applyAlignment="1">
      <alignment horizontal="left" vertical="center" wrapText="1"/>
    </xf>
    <xf numFmtId="0" fontId="33" fillId="0" borderId="20" xfId="0" applyFont="1" applyBorder="1" applyAlignment="1">
      <alignment horizontal="left" vertical="center" wrapText="1"/>
    </xf>
    <xf numFmtId="0" fontId="33" fillId="0" borderId="37" xfId="0" applyFont="1" applyBorder="1" applyAlignment="1">
      <alignment horizontal="center" vertical="center" wrapText="1"/>
    </xf>
    <xf numFmtId="0" fontId="33" fillId="0" borderId="38" xfId="0" applyFont="1" applyBorder="1" applyAlignment="1">
      <alignment vertical="center" wrapText="1"/>
    </xf>
    <xf numFmtId="0" fontId="33" fillId="0" borderId="32" xfId="0" applyFont="1" applyBorder="1" applyAlignment="1">
      <alignment horizontal="left" vertical="center" wrapText="1"/>
    </xf>
    <xf numFmtId="0" fontId="33" fillId="0" borderId="28" xfId="0" applyFont="1" applyBorder="1" applyAlignment="1">
      <alignment horizontal="left" vertical="center" wrapText="1"/>
    </xf>
    <xf numFmtId="0" fontId="33" fillId="0" borderId="28" xfId="0" applyFont="1" applyBorder="1" applyAlignment="1">
      <alignment horizontal="right" vertical="center" wrapText="1"/>
    </xf>
    <xf numFmtId="0" fontId="33" fillId="0" borderId="34" xfId="0" applyFont="1" applyBorder="1" applyAlignment="1">
      <alignment horizontal="left" vertical="center" wrapText="1" indent="1"/>
    </xf>
    <xf numFmtId="0" fontId="33" fillId="0" borderId="36" xfId="0" applyFont="1" applyBorder="1" applyAlignment="1">
      <alignment horizontal="left" vertical="center" wrapText="1" indent="1"/>
    </xf>
    <xf numFmtId="0" fontId="33" fillId="0" borderId="27" xfId="0" applyFont="1" applyBorder="1" applyAlignment="1">
      <alignment vertical="center" wrapText="1"/>
    </xf>
    <xf numFmtId="0" fontId="33" fillId="0" borderId="34" xfId="0" applyFont="1" applyBorder="1" applyAlignment="1">
      <alignment horizontal="left" vertical="center" wrapText="1" indent="3"/>
    </xf>
    <xf numFmtId="0" fontId="33" fillId="0" borderId="36" xfId="0" applyFont="1" applyBorder="1" applyAlignment="1">
      <alignment horizontal="left" vertical="center" wrapText="1" indent="3"/>
    </xf>
    <xf numFmtId="0" fontId="33" fillId="0" borderId="34"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31" xfId="0" applyFont="1" applyBorder="1" applyAlignment="1">
      <alignment horizontal="left" vertical="center" wrapText="1"/>
    </xf>
    <xf numFmtId="0" fontId="33" fillId="0" borderId="39" xfId="0" applyFont="1" applyBorder="1" applyAlignment="1">
      <alignment horizontal="center" vertical="center" wrapText="1"/>
    </xf>
    <xf numFmtId="0" fontId="33" fillId="0" borderId="0" xfId="0" applyFont="1" applyAlignment="1">
      <alignment horizontal="center" vertical="center" wrapText="1"/>
    </xf>
    <xf numFmtId="0" fontId="33" fillId="0" borderId="39" xfId="0" applyFont="1" applyBorder="1" applyAlignment="1">
      <alignment horizontal="left" vertical="center" wrapText="1"/>
    </xf>
    <xf numFmtId="0" fontId="33" fillId="0" borderId="0" xfId="0" applyFont="1" applyAlignment="1">
      <alignment horizontal="left" vertical="center" wrapText="1"/>
    </xf>
    <xf numFmtId="0" fontId="33" fillId="0" borderId="33" xfId="0" applyFont="1" applyBorder="1" applyAlignment="1">
      <alignment horizontal="left" vertical="center" wrapText="1"/>
    </xf>
    <xf numFmtId="0" fontId="33" fillId="0" borderId="28" xfId="0" applyFont="1" applyBorder="1" applyAlignment="1">
      <alignment vertical="center" wrapText="1"/>
    </xf>
    <xf numFmtId="0" fontId="34" fillId="0" borderId="28" xfId="0" applyFont="1" applyBorder="1" applyAlignment="1">
      <alignment horizontal="justify" vertical="center" wrapText="1"/>
    </xf>
    <xf numFmtId="0" fontId="34" fillId="0" borderId="28" xfId="0" applyFont="1" applyBorder="1" applyAlignment="1">
      <alignment horizontal="center" vertical="center" wrapText="1"/>
    </xf>
    <xf numFmtId="0" fontId="33" fillId="0" borderId="37" xfId="0" applyFont="1" applyBorder="1" applyAlignment="1">
      <alignment vertical="center" wrapText="1"/>
    </xf>
    <xf numFmtId="9" fontId="34" fillId="0" borderId="28" xfId="0" applyNumberFormat="1" applyFont="1" applyBorder="1" applyAlignment="1">
      <alignment horizontal="center" vertical="center" wrapText="1"/>
    </xf>
    <xf numFmtId="0" fontId="33" fillId="0" borderId="37" xfId="0" applyFont="1" applyBorder="1" applyAlignment="1">
      <alignment horizontal="left" vertical="center" wrapText="1"/>
    </xf>
    <xf numFmtId="10" fontId="34" fillId="0" borderId="28" xfId="0" applyNumberFormat="1" applyFont="1" applyBorder="1" applyAlignment="1">
      <alignment horizontal="center" vertical="center" wrapText="1"/>
    </xf>
    <xf numFmtId="0" fontId="34" fillId="0" borderId="29" xfId="0" applyFont="1" applyBorder="1" applyAlignment="1">
      <alignment horizontal="justify" vertical="center" wrapText="1"/>
    </xf>
    <xf numFmtId="0" fontId="34" fillId="0" borderId="29" xfId="0" applyFont="1" applyBorder="1" applyAlignment="1">
      <alignment horizontal="center" vertical="center" wrapText="1"/>
    </xf>
    <xf numFmtId="9" fontId="34" fillId="0" borderId="29" xfId="0" applyNumberFormat="1" applyFont="1" applyBorder="1" applyAlignment="1">
      <alignment horizontal="center" vertical="center" wrapText="1"/>
    </xf>
    <xf numFmtId="0" fontId="34" fillId="0" borderId="27" xfId="0" applyFont="1" applyBorder="1" applyAlignment="1">
      <alignment horizontal="justify" vertical="center" wrapText="1"/>
    </xf>
    <xf numFmtId="0" fontId="34" fillId="0" borderId="27" xfId="0" applyFont="1" applyBorder="1" applyAlignment="1">
      <alignment horizontal="center" vertical="center" wrapText="1"/>
    </xf>
    <xf numFmtId="9" fontId="34" fillId="0" borderId="27" xfId="0" applyNumberFormat="1"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29"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7" xfId="0" applyFont="1" applyBorder="1" applyAlignment="1">
      <alignment horizontal="left" vertical="center" wrapText="1"/>
    </xf>
    <xf numFmtId="0" fontId="3" fillId="3" borderId="28" xfId="0" applyFont="1" applyFill="1" applyBorder="1" applyAlignment="1">
      <alignment horizontal="left" vertical="center" wrapText="1"/>
    </xf>
    <xf numFmtId="0" fontId="3" fillId="3" borderId="36" xfId="0" applyFont="1" applyFill="1" applyBorder="1" applyAlignment="1">
      <alignment horizontal="center" vertical="center" wrapText="1"/>
    </xf>
    <xf numFmtId="0" fontId="3" fillId="3" borderId="36" xfId="0" applyFont="1" applyFill="1" applyBorder="1" applyAlignment="1">
      <alignment horizontal="left" vertical="center" wrapText="1"/>
    </xf>
    <xf numFmtId="0" fontId="3" fillId="0" borderId="28" xfId="0" applyFont="1" applyBorder="1" applyAlignment="1">
      <alignment horizontal="left" vertical="center" wrapText="1"/>
    </xf>
    <xf numFmtId="0" fontId="3" fillId="0" borderId="37"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29"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28"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7" xfId="0" applyFont="1" applyBorder="1" applyAlignment="1">
      <alignment horizontal="center" vertical="center" wrapText="1"/>
    </xf>
    <xf numFmtId="10" fontId="3" fillId="0" borderId="28" xfId="0" applyNumberFormat="1" applyFont="1" applyBorder="1" applyAlignment="1">
      <alignment horizontal="center" vertical="center" wrapText="1"/>
    </xf>
    <xf numFmtId="0" fontId="35" fillId="0" borderId="0" xfId="0" applyFont="1" applyAlignment="1">
      <alignment horizontal="center" vertical="center"/>
    </xf>
    <xf numFmtId="0" fontId="35" fillId="0" borderId="0" xfId="0" applyFont="1" applyAlignment="1">
      <alignmen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33" fillId="0" borderId="6" xfId="0" applyFont="1" applyBorder="1" applyAlignment="1">
      <alignment horizontal="center" vertical="center" wrapText="1"/>
    </xf>
    <xf numFmtId="0" fontId="33" fillId="0" borderId="6" xfId="0" applyFont="1" applyBorder="1" applyAlignment="1">
      <alignment horizontal="left" vertical="center" wrapText="1"/>
    </xf>
    <xf numFmtId="0" fontId="33" fillId="0" borderId="16" xfId="0" applyFont="1" applyBorder="1" applyAlignment="1">
      <alignment horizontal="center" vertical="center" wrapText="1"/>
    </xf>
    <xf numFmtId="0" fontId="33" fillId="0" borderId="18" xfId="0" applyFont="1" applyBorder="1" applyAlignment="1">
      <alignment vertical="center" wrapText="1"/>
    </xf>
    <xf numFmtId="177" fontId="33" fillId="0" borderId="6" xfId="0" applyNumberFormat="1" applyFont="1" applyBorder="1" applyAlignment="1">
      <alignment horizontal="center" vertical="center" wrapText="1"/>
    </xf>
    <xf numFmtId="0" fontId="33" fillId="0" borderId="6" xfId="0" applyFont="1" applyBorder="1" applyAlignment="1">
      <alignment horizontal="left" vertical="center" wrapText="1" indent="1"/>
    </xf>
    <xf numFmtId="0" fontId="33" fillId="0" borderId="17" xfId="0" applyFont="1" applyBorder="1" applyAlignment="1">
      <alignment vertical="center" wrapText="1"/>
    </xf>
    <xf numFmtId="0" fontId="33" fillId="0" borderId="6" xfId="0" applyFont="1" applyBorder="1" applyAlignment="1">
      <alignment horizontal="left" vertical="center" wrapText="1" indent="3"/>
    </xf>
    <xf numFmtId="0" fontId="33" fillId="0" borderId="16" xfId="0" applyFont="1" applyBorder="1" applyAlignment="1">
      <alignment horizontal="center" vertical="center" textRotation="255" wrapText="1"/>
    </xf>
    <xf numFmtId="0" fontId="33" fillId="0" borderId="18" xfId="0" applyFont="1" applyBorder="1" applyAlignment="1">
      <alignment vertical="center" textRotation="255" wrapText="1"/>
    </xf>
    <xf numFmtId="0" fontId="34" fillId="0" borderId="6" xfId="0" applyFont="1" applyBorder="1" applyAlignment="1">
      <alignment horizontal="justify" vertical="center" wrapText="1"/>
    </xf>
    <xf numFmtId="0" fontId="34" fillId="0" borderId="6" xfId="0" applyFont="1" applyBorder="1" applyAlignment="1">
      <alignment horizontal="center" vertical="center" wrapText="1"/>
    </xf>
    <xf numFmtId="0" fontId="33" fillId="0" borderId="6" xfId="0" applyFont="1" applyBorder="1" applyAlignment="1">
      <alignment vertical="center" wrapText="1"/>
    </xf>
    <xf numFmtId="0" fontId="33" fillId="0" borderId="18" xfId="0" applyFont="1" applyBorder="1" applyAlignment="1">
      <alignment horizontal="center" vertical="center" wrapText="1"/>
    </xf>
    <xf numFmtId="0" fontId="33" fillId="0" borderId="17" xfId="0" applyFont="1" applyBorder="1" applyAlignment="1">
      <alignment horizontal="center" vertical="center" wrapText="1"/>
    </xf>
    <xf numFmtId="9" fontId="34" fillId="0" borderId="6" xfId="0" applyNumberFormat="1" applyFont="1" applyBorder="1" applyAlignment="1">
      <alignment horizontal="center" vertical="center" wrapText="1"/>
    </xf>
    <xf numFmtId="10" fontId="34" fillId="0" borderId="6" xfId="0" applyNumberFormat="1" applyFont="1" applyBorder="1" applyAlignment="1">
      <alignment horizontal="center" vertical="center" wrapText="1"/>
    </xf>
    <xf numFmtId="0" fontId="33" fillId="0" borderId="29" xfId="0" applyFont="1" applyBorder="1" applyAlignment="1">
      <alignment horizontal="left" vertical="center" wrapText="1"/>
    </xf>
    <xf numFmtId="0" fontId="33" fillId="0" borderId="17" xfId="0" applyFont="1" applyBorder="1" applyAlignment="1">
      <alignment vertical="center" textRotation="255" wrapText="1"/>
    </xf>
    <xf numFmtId="10" fontId="33" fillId="0" borderId="6" xfId="0" applyNumberFormat="1" applyFont="1" applyBorder="1" applyAlignment="1">
      <alignment horizontal="center" vertical="center" wrapText="1"/>
    </xf>
    <xf numFmtId="0" fontId="3" fillId="0" borderId="28" xfId="0" applyFont="1" applyBorder="1" applyAlignment="1">
      <alignment vertical="center"/>
    </xf>
    <xf numFmtId="0" fontId="3" fillId="0" borderId="28" xfId="0" applyFont="1" applyBorder="1" applyAlignment="1">
      <alignment vertical="center" wrapText="1"/>
    </xf>
    <xf numFmtId="0" fontId="3" fillId="6" borderId="28" xfId="0" applyFont="1" applyFill="1" applyBorder="1" applyAlignment="1">
      <alignment horizontal="center" vertical="center" wrapText="1"/>
    </xf>
    <xf numFmtId="0" fontId="3" fillId="6" borderId="28" xfId="0" applyFont="1" applyFill="1" applyBorder="1" applyAlignment="1">
      <alignment horizontal="left" vertical="center" wrapText="1"/>
    </xf>
    <xf numFmtId="0" fontId="3" fillId="0" borderId="40" xfId="0" applyFont="1" applyBorder="1" applyAlignment="1">
      <alignment horizontal="center" vertical="center" wrapText="1"/>
    </xf>
    <xf numFmtId="0" fontId="1" fillId="0" borderId="40" xfId="0" applyFont="1" applyBorder="1">
      <alignment vertical="center"/>
    </xf>
    <xf numFmtId="0" fontId="3" fillId="0" borderId="40" xfId="0" applyFont="1" applyBorder="1" applyAlignment="1">
      <alignment vertical="center" wrapText="1"/>
    </xf>
    <xf numFmtId="0" fontId="3" fillId="3" borderId="40" xfId="0" applyFont="1" applyFill="1" applyBorder="1" applyAlignment="1">
      <alignment horizontal="center" vertical="center" wrapText="1"/>
    </xf>
    <xf numFmtId="0" fontId="33" fillId="0" borderId="40" xfId="0" applyFont="1" applyBorder="1" applyAlignment="1">
      <alignment horizontal="center" vertical="center"/>
    </xf>
    <xf numFmtId="0" fontId="1" fillId="0" borderId="38" xfId="0" applyFont="1" applyBorder="1">
      <alignment vertical="center"/>
    </xf>
    <xf numFmtId="0" fontId="1" fillId="0" borderId="37" xfId="0" applyFont="1" applyBorder="1">
      <alignment vertical="center"/>
    </xf>
    <xf numFmtId="0" fontId="3" fillId="6" borderId="40" xfId="0" applyFont="1" applyFill="1" applyBorder="1" applyAlignment="1">
      <alignment horizontal="center" vertical="center" wrapText="1"/>
    </xf>
    <xf numFmtId="9" fontId="3" fillId="3" borderId="40" xfId="0" applyNumberFormat="1" applyFont="1" applyFill="1" applyBorder="1" applyAlignment="1">
      <alignment horizontal="center" vertical="center" wrapText="1"/>
    </xf>
    <xf numFmtId="0" fontId="1" fillId="0" borderId="28" xfId="0" applyFont="1" applyBorder="1">
      <alignment vertical="center"/>
    </xf>
    <xf numFmtId="0" fontId="3" fillId="0" borderId="40" xfId="0" applyFont="1" applyBorder="1" applyAlignment="1">
      <alignment horizontal="left" vertical="center" wrapText="1"/>
    </xf>
    <xf numFmtId="0" fontId="34" fillId="3" borderId="34" xfId="0" applyFont="1" applyFill="1" applyBorder="1" applyAlignment="1">
      <alignment horizontal="left" vertical="center" wrapText="1"/>
    </xf>
    <xf numFmtId="0" fontId="3" fillId="0" borderId="37" xfId="0" applyFont="1" applyBorder="1" applyAlignment="1">
      <alignment horizontal="left" vertical="center" wrapText="1"/>
    </xf>
    <xf numFmtId="0" fontId="3" fillId="3" borderId="40" xfId="0" applyFont="1" applyFill="1" applyBorder="1" applyAlignment="1">
      <alignment horizontal="left" vertical="center" wrapText="1"/>
    </xf>
    <xf numFmtId="0" fontId="1" fillId="0" borderId="40" xfId="0" applyFont="1" applyBorder="1" applyAlignment="1">
      <alignment horizontal="left" vertical="center"/>
    </xf>
    <xf numFmtId="0" fontId="1" fillId="0" borderId="40" xfId="0" applyFont="1" applyBorder="1" applyAlignment="1">
      <alignment horizontal="center" vertical="center"/>
    </xf>
    <xf numFmtId="0" fontId="3" fillId="0" borderId="29" xfId="0" applyFont="1" applyBorder="1" applyAlignment="1">
      <alignment horizontal="left" vertical="center" wrapText="1"/>
    </xf>
    <xf numFmtId="0" fontId="34" fillId="0" borderId="6" xfId="0" applyFont="1" applyBorder="1" applyAlignment="1">
      <alignment horizontal="left" vertical="center" wrapText="1"/>
    </xf>
    <xf numFmtId="0" fontId="1" fillId="0" borderId="6" xfId="0" applyFont="1" applyBorder="1" applyAlignment="1">
      <alignment horizontal="center" vertical="center" wrapText="1"/>
    </xf>
    <xf numFmtId="10" fontId="34" fillId="0" borderId="6" xfId="0" applyNumberFormat="1" applyFont="1" applyBorder="1" applyAlignment="1">
      <alignment horizontal="left" vertical="center" wrapText="1"/>
    </xf>
    <xf numFmtId="0" fontId="34" fillId="0" borderId="6" xfId="0" applyFont="1" applyBorder="1" applyAlignment="1">
      <alignment vertical="center"/>
    </xf>
    <xf numFmtId="0" fontId="34" fillId="0" borderId="6" xfId="0" applyFont="1" applyBorder="1" applyAlignment="1">
      <alignment vertical="center" wrapText="1"/>
    </xf>
    <xf numFmtId="0" fontId="34" fillId="6" borderId="6" xfId="0" applyFont="1" applyFill="1" applyBorder="1" applyAlignment="1">
      <alignment horizontal="center" vertical="center" wrapText="1"/>
    </xf>
    <xf numFmtId="0" fontId="1" fillId="6" borderId="6" xfId="0" applyFont="1" applyFill="1" applyBorder="1" applyAlignment="1">
      <alignment horizontal="center" vertical="center" wrapText="1"/>
    </xf>
    <xf numFmtId="177" fontId="34" fillId="6" borderId="6" xfId="0" applyNumberFormat="1" applyFont="1" applyFill="1" applyBorder="1" applyAlignment="1">
      <alignment horizontal="left" vertical="center" wrapText="1"/>
    </xf>
    <xf numFmtId="177" fontId="1" fillId="6" borderId="6" xfId="0" applyNumberFormat="1" applyFont="1" applyFill="1" applyBorder="1" applyAlignment="1">
      <alignment horizontal="left" vertical="center" wrapText="1"/>
    </xf>
    <xf numFmtId="0" fontId="3" fillId="6" borderId="40" xfId="0" applyFont="1" applyFill="1" applyBorder="1" applyAlignment="1">
      <alignment horizontal="left" vertical="center" wrapText="1"/>
    </xf>
    <xf numFmtId="0" fontId="36" fillId="0" borderId="0" xfId="0" applyFont="1" applyAlignment="1">
      <alignment vertical="center"/>
    </xf>
    <xf numFmtId="0" fontId="37" fillId="0" borderId="0" xfId="0" applyFont="1" applyFill="1" applyAlignment="1">
      <alignment horizontal="center" vertical="center" wrapText="1"/>
    </xf>
    <xf numFmtId="0" fontId="38" fillId="0" borderId="0" xfId="0" applyFont="1" applyFill="1" applyAlignment="1">
      <alignment horizontal="center" vertical="center"/>
    </xf>
    <xf numFmtId="0" fontId="39" fillId="0"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10" fontId="5" fillId="5" borderId="6" xfId="0" applyNumberFormat="1" applyFont="1" applyFill="1" applyBorder="1" applyAlignment="1">
      <alignment horizontal="center" vertical="center" wrapText="1"/>
    </xf>
    <xf numFmtId="0" fontId="5" fillId="0" borderId="18" xfId="0" applyFont="1" applyFill="1" applyBorder="1" applyAlignment="1">
      <alignment horizontal="center" vertical="center" wrapText="1"/>
    </xf>
    <xf numFmtId="0" fontId="7" fillId="2" borderId="6" xfId="0" applyFont="1" applyFill="1" applyBorder="1" applyAlignment="1">
      <alignment horizontal="center" vertical="center"/>
    </xf>
    <xf numFmtId="9" fontId="5" fillId="6" borderId="6" xfId="0" applyNumberFormat="1" applyFont="1" applyFill="1" applyBorder="1" applyAlignment="1">
      <alignment horizontal="center" vertical="center" wrapText="1"/>
    </xf>
    <xf numFmtId="0" fontId="7" fillId="8" borderId="6" xfId="0" applyFont="1" applyFill="1" applyBorder="1" applyAlignment="1">
      <alignment horizontal="center" vertical="center"/>
    </xf>
    <xf numFmtId="0" fontId="5" fillId="0" borderId="17" xfId="0"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Fill="1" applyAlignment="1">
      <alignment vertical="center"/>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22" xfId="0" applyFont="1" applyFill="1" applyBorder="1" applyAlignment="1">
      <alignment horizontal="center" vertical="center" wrapText="1"/>
    </xf>
    <xf numFmtId="0" fontId="8" fillId="0" borderId="10" xfId="0" applyFont="1" applyFill="1" applyBorder="1" applyAlignment="1">
      <alignment vertical="center" wrapText="1"/>
    </xf>
    <xf numFmtId="0" fontId="8" fillId="0" borderId="17" xfId="0" applyFont="1" applyFill="1" applyBorder="1" applyAlignment="1">
      <alignment horizontal="left" vertical="center" wrapText="1"/>
    </xf>
    <xf numFmtId="0" fontId="8" fillId="0" borderId="41" xfId="0" applyFont="1" applyFill="1" applyBorder="1" applyAlignment="1">
      <alignment vertical="center" wrapText="1"/>
    </xf>
    <xf numFmtId="0" fontId="8" fillId="0" borderId="42"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6" xfId="13" applyFont="1" applyBorder="1" applyAlignment="1">
      <alignment horizontal="center" vertical="center" wrapText="1"/>
    </xf>
    <xf numFmtId="0" fontId="8" fillId="0" borderId="17" xfId="13" applyFont="1" applyBorder="1" applyAlignment="1">
      <alignment horizontal="center" vertical="center" wrapText="1"/>
    </xf>
    <xf numFmtId="0" fontId="8" fillId="0" borderId="16" xfId="13" applyFont="1" applyBorder="1" applyAlignment="1">
      <alignment horizontal="center" vertical="center" wrapText="1"/>
    </xf>
    <xf numFmtId="0" fontId="8" fillId="0" borderId="6" xfId="13" applyFont="1" applyBorder="1" applyAlignment="1">
      <alignment vertical="center" wrapText="1"/>
    </xf>
    <xf numFmtId="9" fontId="8" fillId="0" borderId="6" xfId="13" applyNumberFormat="1" applyFont="1" applyBorder="1" applyAlignment="1">
      <alignment horizontal="center" vertical="center" wrapText="1"/>
    </xf>
    <xf numFmtId="10" fontId="8" fillId="0" borderId="6" xfId="13" applyNumberFormat="1" applyFont="1" applyBorder="1" applyAlignment="1">
      <alignment horizontal="center" vertical="center" wrapText="1"/>
    </xf>
    <xf numFmtId="178" fontId="7" fillId="0" borderId="16" xfId="13" applyNumberFormat="1" applyFont="1" applyBorder="1" applyAlignment="1">
      <alignment horizontal="center" vertical="center"/>
    </xf>
    <xf numFmtId="0" fontId="36" fillId="0" borderId="18" xfId="13" applyFont="1" applyBorder="1" applyAlignment="1">
      <alignment horizontal="center" vertical="center" wrapText="1"/>
    </xf>
    <xf numFmtId="0" fontId="7" fillId="0" borderId="6" xfId="13" applyFont="1" applyBorder="1" applyAlignment="1">
      <alignment horizontal="center" vertical="center"/>
    </xf>
    <xf numFmtId="0" fontId="8" fillId="0" borderId="6" xfId="13" applyFont="1" applyBorder="1" applyAlignment="1">
      <alignment horizontal="left" vertical="center" wrapText="1"/>
    </xf>
    <xf numFmtId="9" fontId="8" fillId="0" borderId="6" xfId="13" applyNumberFormat="1" applyFont="1" applyFill="1" applyBorder="1" applyAlignment="1">
      <alignment horizontal="center" vertical="center" wrapText="1"/>
    </xf>
    <xf numFmtId="0" fontId="8" fillId="0" borderId="6" xfId="13" applyFont="1" applyFill="1" applyBorder="1" applyAlignment="1">
      <alignment vertical="center" wrapText="1"/>
    </xf>
    <xf numFmtId="0" fontId="36" fillId="0" borderId="17" xfId="13" applyFont="1" applyBorder="1" applyAlignment="1">
      <alignment horizontal="center" vertical="center" wrapText="1"/>
    </xf>
    <xf numFmtId="9" fontId="8" fillId="6" borderId="6" xfId="13" applyNumberFormat="1" applyFont="1" applyFill="1" applyBorder="1" applyAlignment="1">
      <alignment horizontal="center" vertical="center" wrapText="1"/>
    </xf>
    <xf numFmtId="0" fontId="36" fillId="0" borderId="16" xfId="13" applyFont="1" applyBorder="1" applyAlignment="1">
      <alignment horizontal="center" vertical="center" wrapText="1"/>
    </xf>
    <xf numFmtId="0" fontId="7" fillId="0" borderId="16" xfId="13" applyFont="1" applyBorder="1" applyAlignment="1">
      <alignment horizontal="center" vertical="center"/>
    </xf>
    <xf numFmtId="0" fontId="36" fillId="0" borderId="18"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6" xfId="13" applyFont="1" applyBorder="1" applyAlignment="1">
      <alignment vertical="center"/>
    </xf>
    <xf numFmtId="0" fontId="36" fillId="0" borderId="6" xfId="13" applyFont="1" applyBorder="1" applyAlignment="1">
      <alignment vertical="center" wrapText="1"/>
    </xf>
    <xf numFmtId="9" fontId="36" fillId="0" borderId="6" xfId="13" applyNumberFormat="1" applyFont="1" applyBorder="1" applyAlignment="1">
      <alignment vertical="center"/>
    </xf>
    <xf numFmtId="0" fontId="36" fillId="0" borderId="6" xfId="13" applyFont="1" applyBorder="1" applyAlignment="1">
      <alignment horizontal="center" vertical="center"/>
    </xf>
    <xf numFmtId="0" fontId="7" fillId="0" borderId="16" xfId="13" applyFont="1" applyBorder="1" applyAlignment="1">
      <alignment horizontal="center" vertical="center" wrapText="1"/>
    </xf>
    <xf numFmtId="0" fontId="36" fillId="0" borderId="6" xfId="13" applyFont="1" applyBorder="1" applyAlignment="1">
      <alignment horizontal="center" vertical="center" wrapText="1"/>
    </xf>
    <xf numFmtId="0" fontId="7" fillId="0" borderId="17" xfId="13" applyFont="1" applyBorder="1" applyAlignment="1">
      <alignment horizontal="center" vertical="center" wrapText="1"/>
    </xf>
    <xf numFmtId="0" fontId="8" fillId="0" borderId="6" xfId="13" applyFont="1" applyBorder="1" applyAlignment="1">
      <alignment horizontal="center" vertical="center"/>
    </xf>
    <xf numFmtId="0" fontId="36" fillId="0" borderId="6" xfId="13" applyFont="1" applyFill="1" applyBorder="1" applyAlignment="1">
      <alignment vertical="center"/>
    </xf>
    <xf numFmtId="0" fontId="40" fillId="0" borderId="0" xfId="0" applyFont="1" applyAlignment="1">
      <alignment horizontal="center" vertical="center"/>
    </xf>
    <xf numFmtId="0" fontId="40" fillId="0" borderId="0" xfId="0" applyFont="1" applyAlignment="1">
      <alignment vertical="center"/>
    </xf>
    <xf numFmtId="0" fontId="41" fillId="0" borderId="0" xfId="0" applyFont="1" applyBorder="1" applyAlignment="1">
      <alignment horizontal="center" vertical="center"/>
    </xf>
    <xf numFmtId="0" fontId="41" fillId="0" borderId="0" xfId="0" applyFont="1" applyBorder="1" applyAlignment="1">
      <alignment vertical="center"/>
    </xf>
    <xf numFmtId="0" fontId="8" fillId="0" borderId="6" xfId="0" applyFont="1" applyFill="1" applyBorder="1" applyAlignment="1">
      <alignment vertical="center" wrapText="1"/>
    </xf>
    <xf numFmtId="0" fontId="8" fillId="0" borderId="6" xfId="0" applyFont="1" applyFill="1" applyBorder="1" applyAlignment="1">
      <alignment horizontal="left" vertical="center"/>
    </xf>
    <xf numFmtId="0" fontId="8" fillId="0" borderId="6" xfId="0" applyFont="1" applyFill="1" applyBorder="1" applyAlignment="1">
      <alignment horizontal="right" vertical="center"/>
    </xf>
    <xf numFmtId="0" fontId="8" fillId="0" borderId="6" xfId="0" applyFont="1" applyFill="1" applyBorder="1" applyAlignment="1">
      <alignment horizontal="right" vertical="center" wrapText="1"/>
    </xf>
    <xf numFmtId="0" fontId="8" fillId="0" borderId="18" xfId="13" applyFont="1" applyBorder="1" applyAlignment="1">
      <alignment horizontal="center" vertical="center" wrapText="1"/>
    </xf>
    <xf numFmtId="0" fontId="8" fillId="0" borderId="6" xfId="0" applyFont="1" applyFill="1" applyBorder="1" applyAlignment="1">
      <alignment vertical="center"/>
    </xf>
    <xf numFmtId="0" fontId="8" fillId="0" borderId="0" xfId="0" applyFont="1" applyFill="1" applyBorder="1" applyAlignment="1">
      <alignment vertical="center"/>
    </xf>
    <xf numFmtId="0" fontId="8" fillId="0" borderId="18"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6" xfId="13" applyFont="1" applyBorder="1" applyAlignment="1">
      <alignment vertical="center"/>
    </xf>
    <xf numFmtId="0" fontId="8" fillId="0" borderId="4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7" fillId="0" borderId="6" xfId="13" applyFont="1" applyFill="1" applyBorder="1" applyAlignment="1">
      <alignment horizontal="center" vertical="center"/>
    </xf>
    <xf numFmtId="0" fontId="8" fillId="0" borderId="17" xfId="13" applyFont="1" applyFill="1" applyBorder="1" applyAlignment="1">
      <alignment horizontal="center" vertical="center" wrapText="1"/>
    </xf>
    <xf numFmtId="0" fontId="8" fillId="0" borderId="0" xfId="13" applyFont="1" applyFill="1" applyBorder="1" applyAlignment="1">
      <alignment horizontal="center" vertical="center" wrapText="1"/>
    </xf>
    <xf numFmtId="0" fontId="36" fillId="0" borderId="6" xfId="13" applyFont="1" applyFill="1" applyBorder="1" applyAlignment="1">
      <alignment horizontal="center" vertical="center" wrapText="1"/>
    </xf>
    <xf numFmtId="0" fontId="36" fillId="0" borderId="0" xfId="13" applyFont="1" applyFill="1" applyBorder="1" applyAlignment="1">
      <alignment horizontal="center" vertical="center" wrapText="1"/>
    </xf>
    <xf numFmtId="0" fontId="36" fillId="0" borderId="0" xfId="13" applyFont="1" applyBorder="1" applyAlignment="1">
      <alignment vertical="center" wrapText="1"/>
    </xf>
    <xf numFmtId="0" fontId="36" fillId="0" borderId="0" xfId="13" applyFont="1" applyBorder="1" applyAlignment="1">
      <alignment vertical="center"/>
    </xf>
    <xf numFmtId="0" fontId="8" fillId="6" borderId="6" xfId="13" applyFont="1" applyFill="1" applyBorder="1" applyAlignment="1">
      <alignment horizontal="center" vertical="center"/>
    </xf>
    <xf numFmtId="0" fontId="8" fillId="0" borderId="6" xfId="0" applyFont="1" applyFill="1" applyBorder="1" applyAlignment="1">
      <alignment horizontal="center" vertical="center"/>
    </xf>
    <xf numFmtId="10" fontId="8" fillId="0" borderId="6" xfId="0" applyNumberFormat="1" applyFont="1" applyBorder="1" applyAlignment="1">
      <alignment horizontal="center" vertical="center" wrapText="1"/>
    </xf>
    <xf numFmtId="0" fontId="8" fillId="0" borderId="12" xfId="0" applyFont="1" applyFill="1" applyBorder="1" applyAlignment="1">
      <alignment horizontal="center" vertical="center" wrapText="1"/>
    </xf>
    <xf numFmtId="0" fontId="8" fillId="0" borderId="21" xfId="0" applyFont="1" applyBorder="1" applyAlignment="1">
      <alignment horizontal="center" vertical="center" wrapText="1"/>
    </xf>
    <xf numFmtId="0" fontId="8" fillId="0" borderId="6" xfId="13" applyFont="1" applyFill="1" applyBorder="1" applyAlignment="1">
      <alignment horizontal="center" vertical="center" wrapText="1"/>
    </xf>
    <xf numFmtId="0" fontId="8" fillId="0" borderId="6" xfId="13" applyFont="1" applyFill="1" applyBorder="1" applyAlignment="1">
      <alignment horizontal="center" vertical="center"/>
    </xf>
    <xf numFmtId="9" fontId="7" fillId="0" borderId="16" xfId="13" applyNumberFormat="1" applyFont="1" applyBorder="1" applyAlignment="1">
      <alignment horizontal="center" vertical="center" wrapText="1"/>
    </xf>
    <xf numFmtId="9" fontId="7" fillId="0" borderId="16" xfId="13" applyNumberFormat="1" applyFont="1" applyFill="1" applyBorder="1" applyAlignment="1">
      <alignment horizontal="center" vertical="center" wrapText="1"/>
    </xf>
    <xf numFmtId="0" fontId="8" fillId="0" borderId="16" xfId="13" applyFont="1" applyBorder="1" applyAlignment="1">
      <alignment horizontal="center" vertical="center"/>
    </xf>
    <xf numFmtId="0" fontId="7" fillId="0" borderId="18" xfId="13" applyFont="1" applyFill="1" applyBorder="1" applyAlignment="1">
      <alignment horizontal="center" vertical="center" wrapText="1"/>
    </xf>
    <xf numFmtId="0" fontId="7" fillId="0" borderId="18" xfId="13" applyFont="1" applyBorder="1" applyAlignment="1">
      <alignment horizontal="center" vertical="center" wrapText="1"/>
    </xf>
    <xf numFmtId="0" fontId="8" fillId="0" borderId="18" xfId="13" applyFont="1" applyBorder="1" applyAlignment="1">
      <alignment horizontal="center" vertical="center"/>
    </xf>
    <xf numFmtId="0" fontId="7" fillId="0" borderId="17" xfId="13" applyFont="1" applyFill="1" applyBorder="1" applyAlignment="1">
      <alignment horizontal="center" vertical="center" wrapText="1"/>
    </xf>
    <xf numFmtId="0" fontId="8" fillId="0" borderId="17" xfId="13"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16" xfId="0" applyFont="1" applyBorder="1" applyAlignment="1">
      <alignment horizontal="center" vertical="center" wrapText="1"/>
    </xf>
    <xf numFmtId="0" fontId="8" fillId="0" borderId="6" xfId="0" applyFont="1" applyBorder="1" applyAlignment="1">
      <alignment horizontal="left" vertical="center" wrapText="1"/>
    </xf>
    <xf numFmtId="0" fontId="8" fillId="0" borderId="18" xfId="0" applyFont="1" applyBorder="1" applyAlignment="1">
      <alignment vertical="center" wrapText="1"/>
    </xf>
    <xf numFmtId="0" fontId="8" fillId="0" borderId="17" xfId="0" applyFont="1" applyBorder="1" applyAlignment="1">
      <alignment vertical="center" wrapText="1"/>
    </xf>
    <xf numFmtId="0" fontId="8" fillId="0" borderId="44" xfId="0" applyFont="1" applyBorder="1" applyAlignment="1">
      <alignment horizontal="left" vertical="center" wrapText="1"/>
    </xf>
    <xf numFmtId="0" fontId="8" fillId="0" borderId="11" xfId="0" applyFont="1" applyBorder="1" applyAlignment="1">
      <alignment horizontal="left" vertical="center" wrapText="1"/>
    </xf>
    <xf numFmtId="0" fontId="8" fillId="0" borderId="22" xfId="0" applyFont="1" applyBorder="1" applyAlignment="1">
      <alignment horizontal="left" vertical="center" wrapText="1"/>
    </xf>
    <xf numFmtId="0" fontId="8" fillId="0" borderId="6" xfId="0" applyFont="1" applyBorder="1" applyAlignment="1">
      <alignment vertical="center" wrapText="1"/>
    </xf>
    <xf numFmtId="0" fontId="8" fillId="0" borderId="45" xfId="0" applyFont="1" applyBorder="1" applyAlignment="1">
      <alignment horizontal="left" vertical="center" wrapText="1"/>
    </xf>
    <xf numFmtId="0" fontId="8" fillId="0" borderId="9" xfId="0" applyFont="1" applyBorder="1" applyAlignment="1">
      <alignment horizontal="left" vertical="center" wrapText="1"/>
    </xf>
    <xf numFmtId="0" fontId="8" fillId="0" borderId="23" xfId="0" applyFont="1" applyBorder="1" applyAlignment="1">
      <alignment horizontal="left" vertical="center" wrapText="1"/>
    </xf>
    <xf numFmtId="0" fontId="8" fillId="0" borderId="18" xfId="0" applyFont="1" applyBorder="1" applyAlignment="1">
      <alignment vertical="center" textRotation="255" wrapText="1"/>
    </xf>
    <xf numFmtId="0" fontId="8" fillId="0" borderId="16" xfId="0" applyFont="1" applyBorder="1" applyAlignment="1">
      <alignment horizontal="center" vertical="center" textRotation="255" wrapText="1"/>
    </xf>
    <xf numFmtId="9" fontId="8" fillId="0" borderId="6" xfId="0" applyNumberFormat="1" applyFont="1" applyBorder="1" applyAlignment="1">
      <alignment horizontal="center" vertical="center" wrapText="1"/>
    </xf>
    <xf numFmtId="0" fontId="17" fillId="0" borderId="6" xfId="0" applyFont="1" applyBorder="1" applyAlignment="1">
      <alignment horizontal="justify" vertical="center" wrapText="1"/>
    </xf>
    <xf numFmtId="0" fontId="8" fillId="0" borderId="17" xfId="0" applyFont="1" applyBorder="1" applyAlignment="1">
      <alignment vertical="center" textRotation="255" wrapText="1"/>
    </xf>
    <xf numFmtId="0" fontId="8" fillId="0" borderId="16" xfId="0" applyFont="1" applyBorder="1" applyAlignment="1">
      <alignment horizontal="left" vertical="center" wrapText="1"/>
    </xf>
    <xf numFmtId="0" fontId="36" fillId="0" borderId="16" xfId="13" applyFont="1" applyBorder="1" applyAlignment="1">
      <alignment horizontal="center" vertical="center"/>
    </xf>
    <xf numFmtId="0" fontId="36" fillId="0" borderId="0" xfId="13" applyFont="1" applyBorder="1" applyAlignment="1">
      <alignment horizontal="center" vertical="center"/>
    </xf>
    <xf numFmtId="0" fontId="36" fillId="0" borderId="18" xfId="13" applyFont="1" applyBorder="1" applyAlignment="1">
      <alignment horizontal="center" vertical="center"/>
    </xf>
    <xf numFmtId="0" fontId="36" fillId="0" borderId="17" xfId="13" applyFont="1" applyBorder="1" applyAlignment="1">
      <alignment horizontal="center" vertical="center"/>
    </xf>
    <xf numFmtId="177" fontId="7" fillId="0" borderId="6" xfId="0" applyNumberFormat="1" applyFont="1" applyFill="1" applyBorder="1" applyAlignment="1">
      <alignment horizontal="center" vertical="center" wrapText="1"/>
    </xf>
    <xf numFmtId="0" fontId="17" fillId="0" borderId="6" xfId="0" applyFont="1" applyFill="1" applyBorder="1" applyAlignment="1">
      <alignment vertical="center"/>
    </xf>
    <xf numFmtId="0" fontId="7" fillId="3" borderId="12"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8" fillId="3" borderId="6" xfId="0" applyFont="1" applyFill="1" applyBorder="1" applyAlignment="1">
      <alignment horizontal="center" vertical="center" wrapText="1"/>
    </xf>
    <xf numFmtId="9" fontId="7" fillId="0" borderId="6" xfId="0" applyNumberFormat="1" applyFont="1" applyFill="1" applyBorder="1" applyAlignment="1">
      <alignment horizontal="center" vertical="center" wrapText="1"/>
    </xf>
    <xf numFmtId="9" fontId="7" fillId="0" borderId="6" xfId="0" applyNumberFormat="1" applyFont="1" applyFill="1" applyBorder="1" applyAlignment="1">
      <alignment horizontal="center" vertical="center"/>
    </xf>
    <xf numFmtId="0" fontId="8" fillId="3" borderId="6" xfId="0" applyFont="1" applyFill="1" applyBorder="1" applyAlignment="1">
      <alignment vertical="center" wrapText="1"/>
    </xf>
    <xf numFmtId="9" fontId="7" fillId="3" borderId="6" xfId="0" applyNumberFormat="1" applyFont="1" applyFill="1" applyBorder="1" applyAlignment="1">
      <alignment horizontal="center" vertical="center" wrapText="1"/>
    </xf>
    <xf numFmtId="0" fontId="17" fillId="0" borderId="17" xfId="0" applyFont="1" applyFill="1" applyBorder="1" applyAlignment="1">
      <alignment horizontal="center" vertical="center" wrapText="1"/>
    </xf>
    <xf numFmtId="10" fontId="7" fillId="0" borderId="6" xfId="0" applyNumberFormat="1" applyFont="1" applyFill="1" applyBorder="1" applyAlignment="1">
      <alignment horizontal="center" vertical="center" wrapText="1"/>
    </xf>
    <xf numFmtId="0" fontId="7" fillId="3" borderId="6" xfId="0" applyFont="1" applyFill="1" applyBorder="1" applyAlignment="1">
      <alignment vertical="center" wrapText="1"/>
    </xf>
    <xf numFmtId="0" fontId="7" fillId="0" borderId="0" xfId="0" applyFont="1" applyFill="1" applyAlignment="1">
      <alignment vertical="center" wrapText="1"/>
    </xf>
    <xf numFmtId="0" fontId="7" fillId="0" borderId="0" xfId="0" applyFont="1" applyFill="1" applyAlignment="1">
      <alignment horizontal="center" vertical="center"/>
    </xf>
    <xf numFmtId="0" fontId="17" fillId="0" borderId="0" xfId="0" applyFont="1" applyAlignment="1">
      <alignment horizontal="left" vertical="center"/>
    </xf>
    <xf numFmtId="0" fontId="17" fillId="0" borderId="29"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7" xfId="0" applyFont="1" applyBorder="1" applyAlignment="1">
      <alignment horizontal="left" vertical="center" wrapText="1"/>
    </xf>
    <xf numFmtId="0" fontId="17" fillId="0" borderId="28" xfId="0" applyFont="1" applyBorder="1" applyAlignment="1">
      <alignment horizontal="left" vertical="center" wrapText="1"/>
    </xf>
    <xf numFmtId="0" fontId="17" fillId="0" borderId="36" xfId="0" applyFont="1" applyBorder="1" applyAlignment="1">
      <alignment horizontal="left" vertical="center" wrapText="1"/>
    </xf>
    <xf numFmtId="0" fontId="42" fillId="0" borderId="38" xfId="0" applyFont="1" applyBorder="1" applyAlignment="1">
      <alignment horizontal="center" vertical="center" wrapText="1"/>
    </xf>
    <xf numFmtId="0" fontId="42" fillId="0" borderId="28" xfId="0" applyFont="1" applyBorder="1" applyAlignment="1">
      <alignment horizontal="left" vertical="center" wrapText="1"/>
    </xf>
    <xf numFmtId="0" fontId="42" fillId="0" borderId="37"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36" xfId="0" applyFont="1" applyBorder="1" applyAlignment="1">
      <alignment horizontal="center" vertical="center" wrapText="1"/>
    </xf>
    <xf numFmtId="0" fontId="42" fillId="0" borderId="28" xfId="0" applyFont="1" applyBorder="1" applyAlignment="1">
      <alignment horizontal="center" vertical="center" wrapText="1"/>
    </xf>
    <xf numFmtId="0" fontId="43" fillId="0" borderId="28" xfId="0" applyFont="1" applyBorder="1" applyAlignment="1">
      <alignment horizontal="center" vertical="center" wrapText="1"/>
    </xf>
    <xf numFmtId="0" fontId="36" fillId="0" borderId="38" xfId="0" applyFont="1" applyBorder="1" applyAlignment="1">
      <alignment vertical="center"/>
    </xf>
    <xf numFmtId="9" fontId="42" fillId="0" borderId="28" xfId="0" applyNumberFormat="1" applyFont="1" applyBorder="1" applyAlignment="1">
      <alignment horizontal="center" vertical="center" wrapText="1"/>
    </xf>
    <xf numFmtId="0" fontId="36" fillId="0" borderId="27" xfId="0" applyFont="1" applyBorder="1" applyAlignment="1">
      <alignment vertical="center"/>
    </xf>
    <xf numFmtId="0" fontId="42" fillId="0" borderId="27" xfId="0" applyFont="1" applyBorder="1" applyAlignment="1">
      <alignment horizontal="center" vertical="center" wrapText="1"/>
    </xf>
    <xf numFmtId="0" fontId="42" fillId="0" borderId="0" xfId="0" applyFont="1" applyAlignment="1">
      <alignment horizontal="justify" vertical="center" wrapText="1"/>
    </xf>
    <xf numFmtId="0" fontId="42" fillId="0" borderId="37" xfId="0" applyFont="1" applyBorder="1" applyAlignment="1">
      <alignment horizontal="justify" vertical="center" wrapText="1"/>
    </xf>
    <xf numFmtId="0" fontId="42" fillId="0" borderId="0" xfId="0" applyFont="1" applyAlignment="1">
      <alignment horizontal="left" vertical="center" wrapText="1"/>
    </xf>
    <xf numFmtId="0" fontId="42" fillId="0" borderId="33" xfId="0" applyFont="1" applyBorder="1" applyAlignment="1">
      <alignment horizontal="center" vertical="center" wrapText="1"/>
    </xf>
    <xf numFmtId="0" fontId="36" fillId="0" borderId="33" xfId="0" applyFont="1" applyBorder="1" applyAlignment="1">
      <alignment vertical="center"/>
    </xf>
    <xf numFmtId="0" fontId="42" fillId="0" borderId="36" xfId="0" applyFont="1" applyBorder="1" applyAlignment="1">
      <alignment horizontal="center" vertical="center" wrapText="1"/>
    </xf>
    <xf numFmtId="0" fontId="42" fillId="0" borderId="20" xfId="0" applyFont="1" applyBorder="1" applyAlignment="1">
      <alignment horizontal="center" vertical="center" wrapText="1"/>
    </xf>
    <xf numFmtId="0" fontId="36" fillId="0" borderId="28" xfId="0" applyFont="1" applyBorder="1" applyAlignment="1">
      <alignment vertical="center"/>
    </xf>
    <xf numFmtId="9" fontId="17" fillId="0" borderId="28" xfId="0" applyNumberFormat="1" applyFont="1" applyBorder="1" applyAlignment="1">
      <alignment horizontal="center" vertical="center" wrapText="1"/>
    </xf>
    <xf numFmtId="0" fontId="17" fillId="0" borderId="28" xfId="0" applyFont="1" applyBorder="1" applyAlignment="1">
      <alignment horizontal="center" vertical="center" wrapText="1"/>
    </xf>
    <xf numFmtId="0" fontId="44" fillId="0" borderId="0" xfId="0" applyFont="1" applyFill="1" applyBorder="1" applyAlignment="1">
      <alignment horizontal="center" vertical="center"/>
    </xf>
    <xf numFmtId="0" fontId="45" fillId="0" borderId="0" xfId="0" applyFont="1" applyFill="1" applyAlignment="1">
      <alignment vertical="center"/>
    </xf>
    <xf numFmtId="0" fontId="8" fillId="0" borderId="1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8" xfId="0" applyFont="1" applyFill="1" applyBorder="1" applyAlignment="1">
      <alignment vertical="center" wrapText="1"/>
    </xf>
    <xf numFmtId="177" fontId="8" fillId="0" borderId="6" xfId="0" applyNumberFormat="1" applyFont="1" applyFill="1" applyBorder="1" applyAlignment="1">
      <alignment horizontal="center" vertical="center" wrapText="1"/>
    </xf>
    <xf numFmtId="0" fontId="8" fillId="0" borderId="17" xfId="0" applyFont="1" applyFill="1" applyBorder="1" applyAlignment="1">
      <alignment vertical="center" wrapText="1"/>
    </xf>
    <xf numFmtId="0" fontId="8" fillId="0" borderId="12"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6" xfId="0" applyFont="1" applyFill="1" applyBorder="1" applyAlignment="1">
      <alignment horizontal="center" vertical="center" wrapText="1"/>
    </xf>
    <xf numFmtId="0" fontId="8" fillId="0" borderId="26" xfId="0" applyFont="1" applyFill="1" applyBorder="1" applyAlignment="1">
      <alignment horizontal="left" vertical="center" wrapText="1"/>
    </xf>
    <xf numFmtId="9" fontId="8" fillId="0" borderId="6" xfId="0" applyNumberFormat="1" applyFont="1" applyFill="1" applyBorder="1" applyAlignment="1">
      <alignment horizontal="center" vertical="center" wrapText="1"/>
    </xf>
    <xf numFmtId="0" fontId="8" fillId="0" borderId="18" xfId="0"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8" fillId="0" borderId="12" xfId="0" applyFont="1" applyFill="1" applyBorder="1" applyAlignment="1">
      <alignment vertical="center" wrapText="1"/>
    </xf>
    <xf numFmtId="9" fontId="17" fillId="0" borderId="6" xfId="0" applyNumberFormat="1" applyFont="1" applyFill="1" applyBorder="1" applyAlignment="1">
      <alignment horizontal="center" vertical="center" wrapText="1"/>
    </xf>
    <xf numFmtId="0" fontId="7" fillId="3" borderId="6" xfId="0" applyFont="1" applyFill="1" applyBorder="1" applyAlignment="1">
      <alignment horizontal="left" vertical="center" wrapText="1"/>
    </xf>
    <xf numFmtId="0" fontId="8" fillId="0" borderId="6" xfId="13" applyFont="1" applyFill="1" applyBorder="1" applyAlignment="1">
      <alignment horizontal="left" vertical="center" wrapText="1"/>
    </xf>
    <xf numFmtId="0" fontId="8" fillId="0" borderId="6" xfId="13" applyFont="1" applyFill="1" applyBorder="1" applyAlignment="1">
      <alignment vertical="center"/>
    </xf>
    <xf numFmtId="0" fontId="7" fillId="0" borderId="16" xfId="0" applyFont="1" applyFill="1" applyBorder="1" applyAlignment="1">
      <alignment horizontal="center" vertical="center"/>
    </xf>
    <xf numFmtId="0" fontId="8" fillId="0" borderId="12" xfId="13" applyFont="1" applyFill="1" applyBorder="1" applyAlignment="1">
      <alignment horizontal="left" vertical="center" wrapText="1"/>
    </xf>
    <xf numFmtId="0" fontId="17" fillId="0" borderId="6" xfId="0" applyFont="1" applyFill="1" applyBorder="1" applyAlignment="1">
      <alignment horizontal="justify" vertical="center" wrapText="1"/>
    </xf>
    <xf numFmtId="0" fontId="7" fillId="0" borderId="44" xfId="0" applyFont="1" applyFill="1" applyBorder="1" applyAlignment="1">
      <alignment horizontal="center" vertical="center"/>
    </xf>
    <xf numFmtId="0" fontId="8" fillId="0" borderId="16" xfId="0" applyFont="1" applyFill="1" applyBorder="1" applyAlignment="1">
      <alignment horizontal="center" vertical="center"/>
    </xf>
    <xf numFmtId="10" fontId="17" fillId="0" borderId="6" xfId="0" applyNumberFormat="1" applyFont="1" applyFill="1" applyBorder="1" applyAlignment="1">
      <alignment horizontal="center" vertical="center"/>
    </xf>
    <xf numFmtId="0" fontId="17" fillId="0" borderId="17" xfId="0" applyFont="1" applyFill="1" applyBorder="1" applyAlignment="1">
      <alignment horizontal="justify" vertical="center" wrapText="1"/>
    </xf>
    <xf numFmtId="10" fontId="17" fillId="0" borderId="17" xfId="0" applyNumberFormat="1" applyFont="1" applyFill="1" applyBorder="1" applyAlignment="1">
      <alignment horizontal="center" vertical="center"/>
    </xf>
    <xf numFmtId="0" fontId="8" fillId="0" borderId="46" xfId="0" applyFont="1" applyBorder="1" applyAlignment="1">
      <alignment horizontal="center" vertical="center"/>
    </xf>
    <xf numFmtId="0" fontId="8" fillId="0" borderId="46" xfId="0" applyFont="1" applyFill="1" applyBorder="1" applyAlignment="1">
      <alignment horizontal="center" vertical="center"/>
    </xf>
    <xf numFmtId="0" fontId="8" fillId="0" borderId="17" xfId="13" applyFont="1" applyFill="1" applyBorder="1" applyAlignment="1">
      <alignment vertical="center"/>
    </xf>
    <xf numFmtId="0" fontId="8" fillId="0" borderId="17" xfId="13" applyFont="1" applyFill="1" applyBorder="1" applyAlignment="1">
      <alignment vertical="center" wrapText="1"/>
    </xf>
    <xf numFmtId="0" fontId="8" fillId="0" borderId="17" xfId="13" applyFont="1" applyFill="1" applyBorder="1" applyAlignment="1">
      <alignment horizontal="center" vertical="center"/>
    </xf>
    <xf numFmtId="0" fontId="8" fillId="0" borderId="45" xfId="0" applyFont="1" applyFill="1" applyBorder="1" applyAlignment="1">
      <alignment horizontal="center" vertical="center"/>
    </xf>
    <xf numFmtId="0" fontId="7" fillId="0" borderId="16" xfId="0" applyFont="1" applyFill="1" applyBorder="1" applyAlignment="1">
      <alignment horizontal="center" vertical="center" wrapText="1"/>
    </xf>
    <xf numFmtId="0" fontId="42" fillId="0" borderId="37" xfId="0" applyFont="1" applyBorder="1" applyAlignment="1">
      <alignment horizontal="left" vertical="center" wrapText="1"/>
    </xf>
    <xf numFmtId="0" fontId="46" fillId="6" borderId="0" xfId="0" applyFont="1" applyFill="1" applyBorder="1" applyAlignment="1">
      <alignment horizontal="center" vertical="center"/>
    </xf>
    <xf numFmtId="0" fontId="8" fillId="0" borderId="11" xfId="0" applyFont="1" applyBorder="1" applyAlignment="1">
      <alignment vertical="center"/>
    </xf>
    <xf numFmtId="0" fontId="8" fillId="0" borderId="22" xfId="0" applyFont="1" applyBorder="1" applyAlignment="1">
      <alignment vertical="center"/>
    </xf>
    <xf numFmtId="0" fontId="8" fillId="6" borderId="16" xfId="0" applyFont="1" applyFill="1" applyBorder="1" applyAlignment="1">
      <alignment horizontal="center" vertical="center" wrapText="1"/>
    </xf>
    <xf numFmtId="0" fontId="8" fillId="0" borderId="9" xfId="0" applyFont="1" applyBorder="1" applyAlignment="1">
      <alignment vertical="center"/>
    </xf>
    <xf numFmtId="0" fontId="8" fillId="0" borderId="23" xfId="0" applyFont="1" applyBorder="1" applyAlignment="1">
      <alignment vertical="center"/>
    </xf>
    <xf numFmtId="0" fontId="8" fillId="6" borderId="17" xfId="0" applyFont="1" applyFill="1" applyBorder="1" applyAlignment="1">
      <alignment horizontal="center" vertical="center" wrapText="1"/>
    </xf>
    <xf numFmtId="0" fontId="8" fillId="0" borderId="26" xfId="0" applyFont="1" applyBorder="1" applyAlignment="1">
      <alignment horizontal="center" vertical="center"/>
    </xf>
    <xf numFmtId="0" fontId="8" fillId="0" borderId="21" xfId="0" applyFont="1" applyBorder="1" applyAlignment="1">
      <alignment horizontal="center" vertical="center"/>
    </xf>
    <xf numFmtId="0" fontId="8" fillId="6" borderId="17" xfId="0" applyFont="1" applyFill="1" applyBorder="1" applyAlignment="1">
      <alignment horizontal="left" vertical="center" wrapText="1"/>
    </xf>
    <xf numFmtId="0" fontId="8" fillId="6" borderId="18" xfId="0" applyFont="1" applyFill="1" applyBorder="1" applyAlignment="1">
      <alignment vertical="center" wrapText="1"/>
    </xf>
    <xf numFmtId="0" fontId="8" fillId="6" borderId="17" xfId="0" applyFont="1" applyFill="1" applyBorder="1" applyAlignment="1">
      <alignment vertical="center" wrapText="1"/>
    </xf>
    <xf numFmtId="0" fontId="8" fillId="0" borderId="26" xfId="0" applyFont="1" applyFill="1" applyBorder="1" applyAlignment="1">
      <alignment vertical="center"/>
    </xf>
    <xf numFmtId="0" fontId="8" fillId="0" borderId="21" xfId="0" applyFont="1" applyFill="1" applyBorder="1" applyAlignment="1">
      <alignment vertical="center"/>
    </xf>
    <xf numFmtId="9" fontId="8" fillId="0" borderId="16" xfId="0" applyNumberFormat="1" applyFont="1" applyFill="1" applyBorder="1" applyAlignment="1">
      <alignment horizontal="center" vertical="center" wrapText="1"/>
    </xf>
    <xf numFmtId="0" fontId="8" fillId="0" borderId="21" xfId="0" applyFont="1" applyFill="1" applyBorder="1" applyAlignment="1">
      <alignment vertical="center" wrapText="1"/>
    </xf>
    <xf numFmtId="10" fontId="8" fillId="0" borderId="6" xfId="0" applyNumberFormat="1" applyFont="1" applyFill="1" applyBorder="1" applyAlignment="1">
      <alignment horizontal="center" vertical="center" wrapText="1"/>
    </xf>
    <xf numFmtId="10" fontId="17" fillId="0" borderId="17" xfId="0" applyNumberFormat="1" applyFont="1" applyFill="1" applyBorder="1" applyAlignment="1">
      <alignment horizontal="center" vertical="center" wrapText="1"/>
    </xf>
    <xf numFmtId="0" fontId="7" fillId="0" borderId="16" xfId="0" applyFont="1" applyBorder="1" applyAlignment="1">
      <alignment horizontal="center" vertical="center" wrapText="1"/>
    </xf>
    <xf numFmtId="0" fontId="8" fillId="0" borderId="6" xfId="0" applyFont="1" applyBorder="1" applyAlignment="1">
      <alignment vertical="center"/>
    </xf>
    <xf numFmtId="0" fontId="36" fillId="6" borderId="0" xfId="0" applyFont="1" applyFill="1" applyAlignment="1">
      <alignment vertical="center"/>
    </xf>
    <xf numFmtId="0" fontId="8" fillId="6" borderId="21"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6" xfId="0" applyFont="1" applyFill="1" applyBorder="1" applyAlignment="1">
      <alignment vertical="center"/>
    </xf>
    <xf numFmtId="0" fontId="8" fillId="6" borderId="6" xfId="0" applyFont="1" applyFill="1" applyBorder="1" applyAlignment="1">
      <alignment horizontal="left" vertical="center" wrapText="1"/>
    </xf>
    <xf numFmtId="0" fontId="8" fillId="6" borderId="6" xfId="0" applyFont="1" applyFill="1" applyBorder="1" applyAlignment="1">
      <alignment vertical="center" wrapText="1"/>
    </xf>
    <xf numFmtId="177" fontId="8" fillId="6" borderId="6" xfId="0" applyNumberFormat="1" applyFont="1" applyFill="1" applyBorder="1" applyAlignment="1">
      <alignment horizontal="left" vertical="center" wrapText="1"/>
    </xf>
    <xf numFmtId="0" fontId="8" fillId="6" borderId="12" xfId="0" applyFont="1" applyFill="1" applyBorder="1" applyAlignment="1">
      <alignment horizontal="left" vertical="center" wrapText="1"/>
    </xf>
    <xf numFmtId="0" fontId="8" fillId="6" borderId="21" xfId="0" applyFont="1" applyFill="1" applyBorder="1" applyAlignment="1">
      <alignment horizontal="left" vertical="center" wrapText="1"/>
    </xf>
    <xf numFmtId="0" fontId="8" fillId="0" borderId="12"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6" xfId="0" applyFont="1" applyBorder="1" applyAlignment="1">
      <alignment vertical="center"/>
    </xf>
    <xf numFmtId="0" fontId="8" fillId="0" borderId="12" xfId="0" applyFont="1" applyBorder="1" applyAlignment="1">
      <alignment horizontal="left" vertical="center" wrapText="1"/>
    </xf>
    <xf numFmtId="0" fontId="8" fillId="0" borderId="26" xfId="0" applyFont="1" applyBorder="1" applyAlignment="1">
      <alignment horizontal="left" vertical="center" wrapText="1"/>
    </xf>
    <xf numFmtId="9" fontId="8" fillId="0" borderId="0" xfId="0" applyNumberFormat="1" applyFont="1" applyBorder="1" applyAlignment="1">
      <alignment horizontal="center" vertical="center" wrapText="1"/>
    </xf>
    <xf numFmtId="9" fontId="8" fillId="0" borderId="16" xfId="0" applyNumberFormat="1" applyFont="1" applyBorder="1" applyAlignment="1">
      <alignment horizontal="center" vertical="center" wrapText="1"/>
    </xf>
    <xf numFmtId="0" fontId="8" fillId="0" borderId="12" xfId="0" applyFont="1" applyBorder="1" applyAlignment="1">
      <alignment vertical="center" wrapText="1"/>
    </xf>
    <xf numFmtId="0" fontId="7" fillId="0" borderId="6" xfId="0" applyFont="1" applyBorder="1" applyAlignment="1">
      <alignment horizontal="center" vertical="center"/>
    </xf>
    <xf numFmtId="9" fontId="17" fillId="0" borderId="27" xfId="0" applyNumberFormat="1" applyFont="1" applyBorder="1" applyAlignment="1">
      <alignment horizontal="center" vertical="center" wrapText="1"/>
    </xf>
    <xf numFmtId="9" fontId="8" fillId="0" borderId="17" xfId="0" applyNumberFormat="1" applyFont="1" applyBorder="1" applyAlignment="1">
      <alignment horizontal="left" vertical="center" wrapText="1"/>
    </xf>
    <xf numFmtId="9" fontId="8" fillId="0" borderId="6" xfId="0" applyNumberFormat="1" applyFont="1" applyBorder="1" applyAlignment="1">
      <alignment horizontal="left" vertical="center" wrapText="1"/>
    </xf>
    <xf numFmtId="0" fontId="17" fillId="0" borderId="0" xfId="0" applyFont="1" applyFill="1" applyAlignment="1">
      <alignment vertical="center"/>
    </xf>
    <xf numFmtId="9" fontId="8" fillId="0" borderId="0" xfId="13" applyNumberFormat="1" applyFont="1" applyBorder="1" applyAlignment="1">
      <alignment horizontal="center" vertical="center" wrapText="1"/>
    </xf>
    <xf numFmtId="9" fontId="8" fillId="0" borderId="16" xfId="13" applyNumberFormat="1" applyFont="1" applyBorder="1" applyAlignment="1">
      <alignment horizontal="center" vertical="center" wrapText="1"/>
    </xf>
    <xf numFmtId="9" fontId="17" fillId="0" borderId="38" xfId="0" applyNumberFormat="1" applyFont="1" applyFill="1" applyBorder="1" applyAlignment="1">
      <alignment horizontal="center" vertical="center" wrapText="1"/>
    </xf>
    <xf numFmtId="9" fontId="8" fillId="0" borderId="16" xfId="0" applyNumberFormat="1" applyFont="1" applyFill="1" applyBorder="1" applyAlignment="1">
      <alignment horizontal="left" vertical="center" wrapText="1"/>
    </xf>
    <xf numFmtId="0" fontId="7" fillId="0" borderId="16" xfId="0" applyFont="1" applyBorder="1" applyAlignment="1">
      <alignment horizontal="center" vertical="center"/>
    </xf>
    <xf numFmtId="9" fontId="8" fillId="6" borderId="6" xfId="0" applyNumberFormat="1" applyFont="1" applyFill="1" applyBorder="1" applyAlignment="1">
      <alignment horizontal="left" vertical="center" wrapText="1"/>
    </xf>
    <xf numFmtId="0" fontId="7" fillId="0" borderId="44" xfId="0" applyFont="1" applyBorder="1" applyAlignment="1">
      <alignment horizontal="center" vertical="center"/>
    </xf>
    <xf numFmtId="0" fontId="8" fillId="0" borderId="0" xfId="0" applyFont="1" applyBorder="1" applyAlignment="1">
      <alignment horizontal="left" vertical="center" wrapText="1"/>
    </xf>
    <xf numFmtId="0" fontId="8" fillId="0" borderId="47" xfId="0" applyFont="1" applyBorder="1" applyAlignment="1">
      <alignment horizontal="center" vertical="center"/>
    </xf>
    <xf numFmtId="10" fontId="17" fillId="0" borderId="6" xfId="0" applyNumberFormat="1" applyFont="1" applyBorder="1" applyAlignment="1">
      <alignment horizontal="center" vertical="center"/>
    </xf>
    <xf numFmtId="0" fontId="8" fillId="0" borderId="48" xfId="0" applyFont="1" applyBorder="1" applyAlignment="1">
      <alignment horizontal="center" vertical="center"/>
    </xf>
    <xf numFmtId="0" fontId="17" fillId="0" borderId="27" xfId="0" applyFont="1" applyBorder="1" applyAlignment="1">
      <alignment horizontal="justify" vertical="center" wrapText="1"/>
    </xf>
    <xf numFmtId="10" fontId="17" fillId="0" borderId="6" xfId="0" applyNumberFormat="1" applyFont="1" applyBorder="1" applyAlignment="1">
      <alignment horizontal="center" vertical="center" wrapText="1"/>
    </xf>
    <xf numFmtId="0" fontId="17" fillId="0" borderId="0" xfId="0" applyFont="1" applyBorder="1" applyAlignment="1">
      <alignment horizontal="justify" vertical="center" wrapText="1"/>
    </xf>
    <xf numFmtId="0" fontId="8" fillId="0" borderId="45" xfId="0" applyFont="1" applyBorder="1" applyAlignment="1">
      <alignment horizontal="center" vertical="center"/>
    </xf>
    <xf numFmtId="0" fontId="17" fillId="0" borderId="6" xfId="0" applyFont="1" applyBorder="1" applyAlignment="1">
      <alignment horizontal="center" vertical="center"/>
    </xf>
    <xf numFmtId="9" fontId="7" fillId="0" borderId="6" xfId="0" applyNumberFormat="1" applyFont="1" applyBorder="1" applyAlignment="1">
      <alignment horizontal="center" vertical="center" wrapText="1"/>
    </xf>
    <xf numFmtId="0" fontId="8" fillId="0" borderId="6" xfId="0" applyFont="1" applyBorder="1" applyAlignment="1">
      <alignment horizontal="center" vertical="center"/>
    </xf>
    <xf numFmtId="0" fontId="8" fillId="0" borderId="21" xfId="0" applyFont="1" applyBorder="1" applyAlignment="1">
      <alignment vertical="center"/>
    </xf>
    <xf numFmtId="0" fontId="8" fillId="0" borderId="21" xfId="0" applyFont="1" applyBorder="1" applyAlignment="1">
      <alignment vertical="center" wrapText="1"/>
    </xf>
    <xf numFmtId="0" fontId="47" fillId="0" borderId="28" xfId="0" applyFont="1" applyBorder="1" applyAlignment="1">
      <alignment horizontal="center" vertical="center" wrapText="1"/>
    </xf>
    <xf numFmtId="0" fontId="36" fillId="0" borderId="37" xfId="0" applyFont="1" applyBorder="1" applyAlignment="1">
      <alignment vertical="center"/>
    </xf>
    <xf numFmtId="9" fontId="17" fillId="0" borderId="28" xfId="0" applyNumberFormat="1" applyFont="1" applyBorder="1" applyAlignment="1">
      <alignment horizontal="left" vertical="center" wrapText="1"/>
    </xf>
    <xf numFmtId="0" fontId="47" fillId="0" borderId="28" xfId="0" applyFont="1" applyBorder="1" applyAlignment="1">
      <alignment horizontal="left" vertical="center" wrapText="1"/>
    </xf>
    <xf numFmtId="9" fontId="17" fillId="0" borderId="37" xfId="0" applyNumberFormat="1" applyFont="1" applyBorder="1" applyAlignment="1">
      <alignment horizontal="center" vertical="center" wrapText="1"/>
    </xf>
    <xf numFmtId="0" fontId="17" fillId="0" borderId="37" xfId="0" applyFont="1" applyBorder="1" applyAlignment="1">
      <alignment horizontal="center" vertical="center" wrapText="1"/>
    </xf>
    <xf numFmtId="0" fontId="47" fillId="0" borderId="37" xfId="0" applyFont="1" applyBorder="1" applyAlignment="1">
      <alignment horizontal="center" vertical="center" wrapText="1"/>
    </xf>
    <xf numFmtId="0" fontId="46" fillId="0" borderId="0" xfId="0" applyFont="1" applyFill="1" applyBorder="1" applyAlignment="1">
      <alignment horizontal="center" vertical="center"/>
    </xf>
    <xf numFmtId="0" fontId="36" fillId="0" borderId="0" xfId="0" applyFont="1" applyFill="1" applyAlignment="1">
      <alignment vertical="center"/>
    </xf>
    <xf numFmtId="0" fontId="43" fillId="0" borderId="16" xfId="0" applyFont="1" applyFill="1" applyBorder="1" applyAlignment="1">
      <alignment horizontal="center" vertical="center" wrapText="1"/>
    </xf>
    <xf numFmtId="0" fontId="43" fillId="0" borderId="21"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17" xfId="0" applyFont="1" applyFill="1" applyBorder="1" applyAlignment="1">
      <alignment horizontal="center" vertical="center" wrapText="1"/>
    </xf>
    <xf numFmtId="0" fontId="43" fillId="0" borderId="17" xfId="0" applyFont="1" applyFill="1" applyBorder="1" applyAlignment="1">
      <alignment horizontal="left" vertical="center" wrapText="1"/>
    </xf>
    <xf numFmtId="0" fontId="43" fillId="0" borderId="6" xfId="0" applyFont="1" applyFill="1" applyBorder="1" applyAlignment="1">
      <alignment horizontal="left" vertical="center" wrapText="1"/>
    </xf>
    <xf numFmtId="0" fontId="36" fillId="0" borderId="6" xfId="0" applyFont="1" applyFill="1" applyBorder="1" applyAlignment="1">
      <alignment vertical="center" wrapText="1"/>
    </xf>
    <xf numFmtId="0" fontId="36" fillId="0" borderId="18" xfId="0" applyFont="1" applyFill="1" applyBorder="1" applyAlignment="1">
      <alignment vertical="center" wrapText="1"/>
    </xf>
    <xf numFmtId="0" fontId="36" fillId="0" borderId="6" xfId="0" applyFont="1" applyFill="1" applyBorder="1" applyAlignment="1">
      <alignment horizontal="left" vertical="center" wrapText="1"/>
    </xf>
    <xf numFmtId="0" fontId="36" fillId="0" borderId="17" xfId="0" applyFont="1" applyFill="1" applyBorder="1" applyAlignment="1">
      <alignment vertical="center" wrapText="1"/>
    </xf>
    <xf numFmtId="0" fontId="43" fillId="0" borderId="12"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43" fillId="0" borderId="12" xfId="0" applyFont="1" applyFill="1" applyBorder="1" applyAlignment="1">
      <alignment horizontal="center" vertical="center" wrapText="1"/>
    </xf>
    <xf numFmtId="0" fontId="43" fillId="0" borderId="26" xfId="0" applyFont="1" applyFill="1" applyBorder="1" applyAlignment="1">
      <alignment horizontal="center" vertical="center" wrapText="1"/>
    </xf>
    <xf numFmtId="0" fontId="43" fillId="0" borderId="26" xfId="0" applyFont="1" applyFill="1" applyBorder="1" applyAlignment="1">
      <alignment horizontal="left" vertical="center" wrapText="1"/>
    </xf>
    <xf numFmtId="0" fontId="36" fillId="0" borderId="18" xfId="0" applyFont="1" applyFill="1" applyBorder="1" applyAlignment="1">
      <alignment horizontal="center" vertical="center" wrapText="1"/>
    </xf>
    <xf numFmtId="9" fontId="17" fillId="0" borderId="27" xfId="0" applyNumberFormat="1" applyFont="1" applyFill="1" applyBorder="1" applyAlignment="1">
      <alignment horizontal="center" vertical="center" wrapText="1"/>
    </xf>
    <xf numFmtId="9" fontId="8" fillId="0" borderId="17" xfId="0" applyNumberFormat="1" applyFont="1" applyFill="1" applyBorder="1" applyAlignment="1">
      <alignment horizontal="left" vertical="center" wrapText="1"/>
    </xf>
    <xf numFmtId="9" fontId="8" fillId="0" borderId="6" xfId="0" applyNumberFormat="1" applyFont="1" applyFill="1" applyBorder="1" applyAlignment="1">
      <alignment horizontal="left" vertical="center" wrapText="1"/>
    </xf>
    <xf numFmtId="0" fontId="8" fillId="0" borderId="44" xfId="0" applyFont="1" applyFill="1" applyBorder="1" applyAlignment="1">
      <alignment horizontal="left" vertical="center" wrapText="1"/>
    </xf>
    <xf numFmtId="0" fontId="36" fillId="0" borderId="17"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47" xfId="0" applyFont="1" applyFill="1" applyBorder="1" applyAlignment="1">
      <alignment horizontal="center" vertical="center"/>
    </xf>
    <xf numFmtId="0" fontId="8" fillId="0" borderId="0" xfId="0" applyFont="1" applyFill="1" applyBorder="1" applyAlignment="1">
      <alignment horizontal="left" vertical="center" wrapText="1"/>
    </xf>
    <xf numFmtId="10" fontId="47" fillId="0" borderId="6" xfId="0" applyNumberFormat="1" applyFont="1" applyFill="1" applyBorder="1" applyAlignment="1">
      <alignment horizontal="center" vertical="center"/>
    </xf>
    <xf numFmtId="0" fontId="36" fillId="0" borderId="48" xfId="0" applyFont="1" applyFill="1" applyBorder="1" applyAlignment="1">
      <alignment horizontal="center" vertical="center"/>
    </xf>
    <xf numFmtId="0" fontId="17" fillId="0" borderId="27" xfId="0" applyFont="1" applyFill="1" applyBorder="1" applyAlignment="1">
      <alignment horizontal="justify" vertical="center" wrapText="1"/>
    </xf>
    <xf numFmtId="0" fontId="36" fillId="0" borderId="46" xfId="0" applyFont="1" applyFill="1" applyBorder="1" applyAlignment="1">
      <alignment horizontal="center" vertical="center"/>
    </xf>
    <xf numFmtId="0" fontId="36" fillId="0" borderId="6" xfId="13" applyFont="1" applyFill="1" applyBorder="1" applyAlignment="1">
      <alignment vertical="center" wrapText="1"/>
    </xf>
    <xf numFmtId="0" fontId="36" fillId="0" borderId="45" xfId="0" applyFont="1" applyFill="1" applyBorder="1" applyAlignment="1">
      <alignment horizontal="center" vertical="center"/>
    </xf>
    <xf numFmtId="0" fontId="47" fillId="0" borderId="6" xfId="0" applyFont="1" applyFill="1" applyBorder="1" applyAlignment="1">
      <alignment horizontal="center" vertical="center"/>
    </xf>
    <xf numFmtId="0" fontId="36" fillId="0" borderId="6" xfId="0" applyFont="1" applyFill="1" applyBorder="1" applyAlignment="1">
      <alignment vertical="center"/>
    </xf>
    <xf numFmtId="0" fontId="36" fillId="0" borderId="6" xfId="0" applyFont="1" applyFill="1" applyBorder="1" applyAlignment="1">
      <alignment horizontal="center" vertical="center" wrapText="1"/>
    </xf>
    <xf numFmtId="0" fontId="36" fillId="0" borderId="6" xfId="0" applyFont="1" applyFill="1" applyBorder="1" applyAlignment="1">
      <alignment horizontal="center" vertical="center"/>
    </xf>
    <xf numFmtId="0" fontId="37" fillId="0" borderId="0" xfId="0" applyFont="1" applyFill="1" applyBorder="1" applyAlignment="1">
      <alignment horizontal="center" vertical="center" wrapText="1"/>
    </xf>
    <xf numFmtId="0" fontId="38" fillId="0" borderId="0" xfId="0" applyFont="1" applyFill="1" applyBorder="1" applyAlignment="1">
      <alignment horizontal="center" vertical="center"/>
    </xf>
    <xf numFmtId="0" fontId="42" fillId="0" borderId="6" xfId="0" applyFont="1" applyFill="1" applyBorder="1" applyAlignment="1">
      <alignment horizontal="center" vertical="center" wrapText="1"/>
    </xf>
    <xf numFmtId="0" fontId="42" fillId="0" borderId="6" xfId="0" applyFont="1" applyFill="1" applyBorder="1" applyAlignment="1">
      <alignment horizontal="left" vertical="center" wrapText="1"/>
    </xf>
    <xf numFmtId="0" fontId="42" fillId="3" borderId="6" xfId="0" applyFont="1" applyFill="1" applyBorder="1" applyAlignment="1">
      <alignment horizontal="center" vertical="center" wrapText="1"/>
    </xf>
    <xf numFmtId="0" fontId="42" fillId="3" borderId="6" xfId="0" applyFont="1" applyFill="1" applyBorder="1" applyAlignment="1">
      <alignment horizontal="left" vertical="center" wrapText="1"/>
    </xf>
    <xf numFmtId="0" fontId="19" fillId="3" borderId="6" xfId="0" applyFont="1" applyFill="1" applyBorder="1" applyAlignment="1">
      <alignment horizontal="center" vertical="center" wrapText="1"/>
    </xf>
    <xf numFmtId="0" fontId="42" fillId="6" borderId="6" xfId="0" applyFont="1" applyFill="1" applyBorder="1" applyAlignment="1">
      <alignment horizontal="center" vertical="center" wrapText="1"/>
    </xf>
    <xf numFmtId="9" fontId="42" fillId="3" borderId="6" xfId="0" applyNumberFormat="1" applyFont="1" applyFill="1" applyBorder="1" applyAlignment="1">
      <alignment horizontal="center" vertical="center" wrapText="1"/>
    </xf>
    <xf numFmtId="0" fontId="36" fillId="0" borderId="0" xfId="0" applyFont="1" applyFill="1" applyBorder="1" applyAlignment="1">
      <alignment vertical="center"/>
    </xf>
    <xf numFmtId="0" fontId="43" fillId="0" borderId="0" xfId="0" applyFont="1" applyFill="1" applyBorder="1" applyAlignment="1">
      <alignment horizontal="center" vertical="center" wrapText="1"/>
    </xf>
    <xf numFmtId="0" fontId="43" fillId="0" borderId="0" xfId="0" applyFont="1" applyFill="1" applyBorder="1" applyAlignment="1">
      <alignment horizontal="left" vertical="center" wrapText="1"/>
    </xf>
    <xf numFmtId="0" fontId="36" fillId="0" borderId="26" xfId="0" applyFont="1" applyFill="1" applyBorder="1" applyAlignment="1">
      <alignment vertical="center"/>
    </xf>
    <xf numFmtId="0" fontId="36" fillId="0" borderId="21" xfId="0" applyFont="1" applyFill="1" applyBorder="1" applyAlignment="1">
      <alignment vertical="center"/>
    </xf>
    <xf numFmtId="0" fontId="36" fillId="0" borderId="0" xfId="0" applyFont="1" applyFill="1" applyBorder="1" applyAlignment="1">
      <alignment horizontal="center" vertical="center" wrapText="1"/>
    </xf>
    <xf numFmtId="0" fontId="36" fillId="0" borderId="0" xfId="0" applyFont="1" applyFill="1" applyBorder="1" applyAlignment="1">
      <alignment vertical="center" wrapText="1"/>
    </xf>
    <xf numFmtId="0" fontId="36" fillId="0" borderId="21" xfId="0" applyFont="1" applyFill="1" applyBorder="1" applyAlignment="1">
      <alignment vertical="center" wrapText="1"/>
    </xf>
    <xf numFmtId="0" fontId="42" fillId="3" borderId="6" xfId="0" applyFont="1" applyFill="1" applyBorder="1" applyAlignment="1">
      <alignment vertical="center"/>
    </xf>
    <xf numFmtId="0" fontId="42" fillId="3" borderId="6" xfId="0" applyFont="1" applyFill="1" applyBorder="1" applyAlignment="1">
      <alignment vertical="center" wrapText="1"/>
    </xf>
    <xf numFmtId="0" fontId="42" fillId="3" borderId="16" xfId="0" applyFont="1" applyFill="1" applyBorder="1" applyAlignment="1">
      <alignment horizontal="center" vertical="center" wrapText="1"/>
    </xf>
    <xf numFmtId="0" fontId="42" fillId="3" borderId="12" xfId="0" applyFont="1" applyFill="1" applyBorder="1" applyAlignment="1">
      <alignment horizontal="center" vertical="center" wrapText="1"/>
    </xf>
    <xf numFmtId="0" fontId="9" fillId="0" borderId="18" xfId="0" applyFont="1" applyFill="1" applyBorder="1" applyAlignment="1">
      <alignment vertical="center"/>
    </xf>
    <xf numFmtId="0" fontId="9" fillId="0" borderId="17" xfId="0" applyFont="1" applyFill="1" applyBorder="1" applyAlignment="1">
      <alignment vertical="center"/>
    </xf>
    <xf numFmtId="0" fontId="42" fillId="3" borderId="16" xfId="0" applyFont="1" applyFill="1" applyBorder="1" applyAlignment="1">
      <alignment horizontal="left" vertical="center" wrapText="1"/>
    </xf>
    <xf numFmtId="0" fontId="9" fillId="0" borderId="18"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42" fillId="3" borderId="6" xfId="0" applyFont="1" applyFill="1" applyBorder="1" applyAlignment="1">
      <alignment horizontal="right" vertical="center" wrapText="1"/>
    </xf>
    <xf numFmtId="0" fontId="19" fillId="0" borderId="6" xfId="0" applyFont="1" applyFill="1" applyBorder="1" applyAlignment="1">
      <alignment horizontal="center" vertical="center" wrapText="1"/>
    </xf>
    <xf numFmtId="0" fontId="42" fillId="5" borderId="6" xfId="0" applyFont="1" applyFill="1" applyBorder="1" applyAlignment="1">
      <alignment horizontal="center" vertical="center" wrapText="1"/>
    </xf>
    <xf numFmtId="0" fontId="42" fillId="5" borderId="6" xfId="0" applyFont="1" applyFill="1" applyBorder="1" applyAlignment="1">
      <alignment horizontal="right" vertical="center" wrapText="1"/>
    </xf>
    <xf numFmtId="10" fontId="42" fillId="5" borderId="6" xfId="0" applyNumberFormat="1" applyFont="1" applyFill="1" applyBorder="1" applyAlignment="1">
      <alignment horizontal="center" vertical="center" wrapText="1"/>
    </xf>
    <xf numFmtId="0" fontId="42" fillId="0" borderId="6" xfId="0" applyFont="1" applyFill="1" applyBorder="1" applyAlignment="1">
      <alignment horizontal="right" vertical="center" wrapText="1"/>
    </xf>
    <xf numFmtId="0" fontId="42" fillId="0" borderId="6" xfId="0" applyFont="1" applyFill="1" applyBorder="1" applyAlignment="1">
      <alignment vertical="center"/>
    </xf>
    <xf numFmtId="0" fontId="42" fillId="0" borderId="6" xfId="0" applyFont="1" applyFill="1" applyBorder="1" applyAlignment="1">
      <alignment vertical="center" wrapText="1"/>
    </xf>
    <xf numFmtId="0" fontId="42" fillId="0" borderId="16" xfId="0" applyFont="1" applyFill="1" applyBorder="1" applyAlignment="1">
      <alignment horizontal="center" vertical="center" wrapText="1"/>
    </xf>
    <xf numFmtId="0" fontId="42" fillId="0" borderId="18" xfId="0" applyFont="1" applyFill="1" applyBorder="1" applyAlignment="1">
      <alignment horizontal="center" vertical="center" wrapText="1"/>
    </xf>
    <xf numFmtId="0" fontId="42" fillId="0" borderId="17" xfId="0" applyFont="1" applyFill="1" applyBorder="1" applyAlignment="1">
      <alignment horizontal="center" vertical="center" wrapText="1"/>
    </xf>
    <xf numFmtId="9" fontId="42" fillId="0" borderId="6" xfId="0" applyNumberFormat="1" applyFont="1" applyFill="1" applyBorder="1" applyAlignment="1">
      <alignment horizontal="left" vertical="center" wrapText="1"/>
    </xf>
    <xf numFmtId="9" fontId="42" fillId="3" borderId="6" xfId="0" applyNumberFormat="1" applyFont="1" applyFill="1" applyBorder="1" applyAlignment="1">
      <alignment horizontal="left" vertical="center" wrapText="1"/>
    </xf>
    <xf numFmtId="0" fontId="7" fillId="0" borderId="6" xfId="0" applyFont="1" applyFill="1" applyBorder="1" applyAlignment="1">
      <alignment horizontal="left" vertical="center" wrapText="1"/>
    </xf>
    <xf numFmtId="0" fontId="8" fillId="3" borderId="6" xfId="0" applyFont="1" applyFill="1" applyBorder="1" applyAlignment="1">
      <alignment horizontal="left" vertical="center" wrapText="1"/>
    </xf>
    <xf numFmtId="0" fontId="42" fillId="6" borderId="6" xfId="0" applyFont="1" applyFill="1" applyBorder="1" applyAlignment="1">
      <alignment horizontal="left" vertical="center" wrapText="1"/>
    </xf>
    <xf numFmtId="9" fontId="42" fillId="0" borderId="16" xfId="0" applyNumberFormat="1" applyFont="1" applyFill="1" applyBorder="1" applyAlignment="1">
      <alignment horizontal="left" vertical="center" wrapText="1"/>
    </xf>
    <xf numFmtId="9" fontId="42" fillId="0" borderId="17" xfId="0" applyNumberFormat="1" applyFont="1" applyFill="1" applyBorder="1" applyAlignment="1">
      <alignment horizontal="left" vertical="center" wrapText="1"/>
    </xf>
    <xf numFmtId="0" fontId="19" fillId="0" borderId="0" xfId="0" applyFont="1" applyFill="1" applyAlignment="1">
      <alignment vertical="center"/>
    </xf>
    <xf numFmtId="0" fontId="36" fillId="0" borderId="0" xfId="0" applyFont="1" applyFill="1" applyAlignment="1">
      <alignment vertical="center" wrapText="1"/>
    </xf>
    <xf numFmtId="0" fontId="36" fillId="0" borderId="0" xfId="0" applyFont="1" applyFill="1" applyAlignment="1">
      <alignment horizontal="left" vertical="center" wrapText="1"/>
    </xf>
    <xf numFmtId="0" fontId="48" fillId="0" borderId="16" xfId="0" applyFont="1" applyFill="1" applyBorder="1" applyAlignment="1">
      <alignment horizontal="center" vertical="center" wrapText="1"/>
    </xf>
    <xf numFmtId="0" fontId="48" fillId="0" borderId="21" xfId="0" applyFont="1" applyFill="1" applyBorder="1" applyAlignment="1">
      <alignment horizontal="center" vertical="center" wrapText="1"/>
    </xf>
    <xf numFmtId="0" fontId="48" fillId="0" borderId="6" xfId="0" applyFont="1" applyFill="1" applyBorder="1" applyAlignment="1">
      <alignment horizontal="left" vertical="center" wrapText="1"/>
    </xf>
    <xf numFmtId="0" fontId="48" fillId="0" borderId="6" xfId="0" applyFont="1" applyFill="1" applyBorder="1" applyAlignment="1">
      <alignment horizontal="center" vertical="center" wrapText="1"/>
    </xf>
    <xf numFmtId="0" fontId="48" fillId="0" borderId="17" xfId="0" applyFont="1" applyFill="1" applyBorder="1" applyAlignment="1">
      <alignment horizontal="center" vertical="center" wrapText="1"/>
    </xf>
    <xf numFmtId="0" fontId="48" fillId="0" borderId="17" xfId="0" applyFont="1" applyFill="1" applyBorder="1" applyAlignment="1">
      <alignment horizontal="left" vertical="center" wrapText="1"/>
    </xf>
    <xf numFmtId="0" fontId="48" fillId="0" borderId="18" xfId="0" applyFont="1" applyFill="1" applyBorder="1" applyAlignment="1">
      <alignment vertical="center" wrapText="1"/>
    </xf>
    <xf numFmtId="0" fontId="42" fillId="3" borderId="18" xfId="0" applyFont="1" applyFill="1" applyBorder="1" applyAlignment="1">
      <alignment horizontal="center" vertical="center" wrapText="1"/>
    </xf>
    <xf numFmtId="0" fontId="42" fillId="3" borderId="17" xfId="0" applyFont="1" applyFill="1" applyBorder="1" applyAlignment="1">
      <alignment horizontal="center" vertical="center" wrapText="1"/>
    </xf>
    <xf numFmtId="0" fontId="42" fillId="3" borderId="17" xfId="0" applyFont="1" applyFill="1" applyBorder="1" applyAlignment="1">
      <alignment horizontal="left" vertical="center" wrapText="1"/>
    </xf>
    <xf numFmtId="0" fontId="48" fillId="0" borderId="6" xfId="0" applyFont="1" applyFill="1" applyBorder="1" applyAlignment="1">
      <alignment vertical="center"/>
    </xf>
    <xf numFmtId="0" fontId="48" fillId="0" borderId="0" xfId="0" applyFont="1" applyFill="1" applyBorder="1" applyAlignment="1">
      <alignment vertical="center"/>
    </xf>
    <xf numFmtId="0" fontId="48" fillId="0" borderId="0" xfId="0" applyFont="1" applyFill="1" applyBorder="1" applyAlignment="1">
      <alignment horizontal="center" vertical="center" wrapText="1"/>
    </xf>
    <xf numFmtId="0" fontId="48" fillId="6" borderId="6" xfId="0" applyFont="1" applyFill="1" applyBorder="1" applyAlignment="1">
      <alignment horizontal="center" vertical="center" wrapText="1"/>
    </xf>
    <xf numFmtId="0" fontId="48" fillId="0" borderId="17" xfId="0" applyFont="1" applyFill="1" applyBorder="1" applyAlignment="1">
      <alignment vertical="center" wrapText="1"/>
    </xf>
    <xf numFmtId="0" fontId="48" fillId="0" borderId="12" xfId="0" applyFont="1" applyFill="1" applyBorder="1" applyAlignment="1">
      <alignment horizontal="left" vertical="center" wrapText="1"/>
    </xf>
    <xf numFmtId="0" fontId="48" fillId="0" borderId="21" xfId="0" applyFont="1" applyFill="1" applyBorder="1" applyAlignment="1">
      <alignment horizontal="left" vertical="center" wrapText="1"/>
    </xf>
    <xf numFmtId="0" fontId="48" fillId="0" borderId="12" xfId="0" applyFont="1" applyFill="1" applyBorder="1" applyAlignment="1">
      <alignment horizontal="center" vertical="center" wrapText="1"/>
    </xf>
    <xf numFmtId="0" fontId="48" fillId="0" borderId="26" xfId="0" applyFont="1" applyFill="1" applyBorder="1" applyAlignment="1">
      <alignment horizontal="center" vertical="center" wrapText="1"/>
    </xf>
    <xf numFmtId="0" fontId="48" fillId="0" borderId="26" xfId="0" applyFont="1" applyFill="1" applyBorder="1" applyAlignment="1">
      <alignment horizontal="left" vertical="center" wrapText="1"/>
    </xf>
    <xf numFmtId="0" fontId="48" fillId="0" borderId="6" xfId="0" applyFont="1" applyFill="1" applyBorder="1" applyAlignment="1">
      <alignment vertical="center" wrapText="1"/>
    </xf>
    <xf numFmtId="9" fontId="48" fillId="0" borderId="6" xfId="0" applyNumberFormat="1" applyFont="1" applyFill="1" applyBorder="1" applyAlignment="1">
      <alignment horizontal="center" vertical="center" wrapText="1"/>
    </xf>
    <xf numFmtId="10" fontId="48" fillId="0" borderId="6" xfId="0" applyNumberFormat="1" applyFont="1" applyFill="1" applyBorder="1" applyAlignment="1">
      <alignment horizontal="center" vertical="center" wrapText="1"/>
    </xf>
    <xf numFmtId="0" fontId="48" fillId="0" borderId="18" xfId="0" applyFont="1" applyFill="1" applyBorder="1" applyAlignment="1">
      <alignment horizontal="center" vertical="center" wrapText="1"/>
    </xf>
    <xf numFmtId="0" fontId="49" fillId="0" borderId="6" xfId="0" applyFont="1" applyFill="1" applyBorder="1" applyAlignment="1">
      <alignment horizontal="center" vertical="center" wrapText="1"/>
    </xf>
    <xf numFmtId="9" fontId="50" fillId="0" borderId="6" xfId="0" applyNumberFormat="1" applyFont="1" applyFill="1" applyBorder="1" applyAlignment="1">
      <alignment horizontal="center" vertical="center" wrapText="1"/>
    </xf>
    <xf numFmtId="9" fontId="48" fillId="0" borderId="6" xfId="0" applyNumberFormat="1" applyFont="1" applyFill="1" applyBorder="1" applyAlignment="1">
      <alignment horizontal="left" vertical="center" wrapText="1"/>
    </xf>
    <xf numFmtId="0" fontId="50" fillId="0" borderId="6" xfId="0" applyFont="1" applyFill="1" applyBorder="1" applyAlignment="1">
      <alignment vertical="center"/>
    </xf>
    <xf numFmtId="0" fontId="48" fillId="0" borderId="6" xfId="13" applyFont="1" applyFill="1" applyBorder="1" applyAlignment="1">
      <alignment horizontal="left" vertical="center" wrapText="1"/>
    </xf>
    <xf numFmtId="9" fontId="48" fillId="0" borderId="6" xfId="13" applyNumberFormat="1" applyFont="1" applyFill="1" applyBorder="1" applyAlignment="1">
      <alignment horizontal="center" vertical="center" wrapText="1"/>
    </xf>
    <xf numFmtId="0" fontId="49" fillId="0" borderId="16" xfId="0" applyFont="1" applyFill="1" applyBorder="1" applyAlignment="1">
      <alignment horizontal="center" vertical="center" wrapText="1"/>
    </xf>
    <xf numFmtId="0" fontId="49" fillId="0" borderId="18" xfId="0" applyFont="1" applyFill="1" applyBorder="1" applyAlignment="1">
      <alignment horizontal="center" vertical="center" wrapText="1"/>
    </xf>
    <xf numFmtId="0" fontId="49" fillId="0" borderId="6" xfId="0" applyFont="1" applyFill="1" applyBorder="1" applyAlignment="1">
      <alignment horizontal="left" vertical="center" wrapText="1"/>
    </xf>
    <xf numFmtId="9" fontId="49" fillId="0" borderId="6" xfId="0" applyNumberFormat="1" applyFont="1" applyFill="1" applyBorder="1" applyAlignment="1">
      <alignment horizontal="center" vertical="center" wrapText="1"/>
    </xf>
    <xf numFmtId="9" fontId="50" fillId="0" borderId="6" xfId="0" applyNumberFormat="1" applyFont="1" applyFill="1" applyBorder="1" applyAlignment="1">
      <alignment horizontal="center" vertical="center"/>
    </xf>
    <xf numFmtId="0" fontId="50" fillId="0" borderId="28" xfId="0" applyFont="1" applyFill="1" applyBorder="1" applyAlignment="1">
      <alignment horizontal="left" vertical="center" wrapText="1"/>
    </xf>
    <xf numFmtId="0" fontId="50" fillId="0" borderId="6" xfId="0" applyFont="1" applyFill="1" applyBorder="1" applyAlignment="1">
      <alignment horizontal="center" vertical="center" wrapText="1"/>
    </xf>
    <xf numFmtId="0" fontId="48" fillId="0" borderId="46" xfId="0" applyFont="1" applyFill="1" applyBorder="1" applyAlignment="1">
      <alignment horizontal="center" vertical="center" wrapText="1"/>
    </xf>
    <xf numFmtId="0" fontId="48" fillId="0" borderId="6" xfId="13" applyFont="1" applyFill="1" applyBorder="1" applyAlignment="1">
      <alignment vertical="center" wrapText="1"/>
    </xf>
    <xf numFmtId="0" fontId="48" fillId="0" borderId="6" xfId="13" applyFont="1" applyFill="1" applyBorder="1" applyAlignment="1">
      <alignment horizontal="center" vertical="center" wrapText="1"/>
    </xf>
    <xf numFmtId="0" fontId="48" fillId="0" borderId="45" xfId="0" applyFont="1" applyFill="1" applyBorder="1" applyAlignment="1">
      <alignment horizontal="center" vertical="center" wrapText="1"/>
    </xf>
    <xf numFmtId="0" fontId="50" fillId="0" borderId="6" xfId="0" applyFont="1" applyFill="1" applyBorder="1" applyAlignment="1">
      <alignment horizontal="center" vertical="center"/>
    </xf>
    <xf numFmtId="0" fontId="49" fillId="0" borderId="16" xfId="0" applyFont="1" applyFill="1" applyBorder="1" applyAlignment="1">
      <alignment horizontal="left" vertical="center" wrapText="1"/>
    </xf>
    <xf numFmtId="0" fontId="48" fillId="0" borderId="6" xfId="0" applyFont="1" applyFill="1" applyBorder="1" applyAlignment="1">
      <alignment horizontal="left" vertical="center"/>
    </xf>
    <xf numFmtId="0" fontId="48" fillId="0" borderId="18" xfId="0" applyFont="1" applyFill="1" applyBorder="1" applyAlignment="1">
      <alignment horizontal="left" vertical="center" wrapText="1"/>
    </xf>
    <xf numFmtId="0" fontId="48" fillId="0" borderId="6" xfId="0" applyFont="1" applyFill="1" applyBorder="1" applyAlignment="1">
      <alignment horizontal="center" vertical="center"/>
    </xf>
    <xf numFmtId="0" fontId="40" fillId="0" borderId="0" xfId="0" applyFont="1" applyFill="1" applyAlignment="1">
      <alignment vertical="center"/>
    </xf>
    <xf numFmtId="0" fontId="42" fillId="0" borderId="0" xfId="0" applyFont="1" applyFill="1" applyAlignment="1">
      <alignment horizontal="center" vertical="center"/>
    </xf>
    <xf numFmtId="0" fontId="36" fillId="0" borderId="9" xfId="0" applyFont="1" applyFill="1" applyBorder="1" applyAlignment="1">
      <alignment vertical="center"/>
    </xf>
    <xf numFmtId="0" fontId="36" fillId="0" borderId="9" xfId="0" applyFont="1" applyFill="1" applyBorder="1" applyAlignment="1">
      <alignment horizontal="center" vertical="center"/>
    </xf>
    <xf numFmtId="0" fontId="42" fillId="0" borderId="12" xfId="0" applyFont="1" applyFill="1" applyBorder="1" applyAlignment="1">
      <alignment horizontal="left" vertical="center" wrapText="1"/>
    </xf>
    <xf numFmtId="0" fontId="42" fillId="0" borderId="26" xfId="0" applyFont="1" applyFill="1" applyBorder="1" applyAlignment="1">
      <alignment horizontal="left" vertical="center" wrapText="1"/>
    </xf>
    <xf numFmtId="0" fontId="42" fillId="0" borderId="44"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36" fillId="0" borderId="45"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6" fillId="0" borderId="23" xfId="0" applyFont="1" applyFill="1" applyBorder="1" applyAlignment="1">
      <alignment horizontal="center" vertical="center" wrapText="1"/>
    </xf>
    <xf numFmtId="178" fontId="42" fillId="0" borderId="6" xfId="0" applyNumberFormat="1" applyFont="1" applyFill="1" applyBorder="1" applyAlignment="1">
      <alignment vertical="center" wrapText="1"/>
    </xf>
    <xf numFmtId="178" fontId="7" fillId="0" borderId="16" xfId="0" applyNumberFormat="1"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178" fontId="36" fillId="0" borderId="6" xfId="0" applyNumberFormat="1" applyFont="1" applyFill="1" applyBorder="1" applyAlignment="1">
      <alignment horizontal="center" vertical="center" wrapText="1"/>
    </xf>
    <xf numFmtId="0" fontId="7" fillId="0" borderId="17" xfId="0" applyFont="1" applyFill="1" applyBorder="1" applyAlignment="1">
      <alignment horizontal="center" vertical="center" wrapText="1"/>
    </xf>
    <xf numFmtId="9" fontId="7" fillId="0" borderId="16" xfId="0" applyNumberFormat="1" applyFont="1" applyFill="1" applyBorder="1" applyAlignment="1">
      <alignment horizontal="center" vertical="center" wrapText="1"/>
    </xf>
    <xf numFmtId="0" fontId="37" fillId="0" borderId="0" xfId="0" applyFont="1" applyAlignment="1">
      <alignment horizontal="center" vertical="center" wrapText="1"/>
    </xf>
    <xf numFmtId="0" fontId="38" fillId="0" borderId="0" xfId="0" applyFont="1" applyAlignment="1">
      <alignment horizontal="center" vertical="center"/>
    </xf>
    <xf numFmtId="0" fontId="48" fillId="0" borderId="0" xfId="0" applyFont="1" applyFill="1" applyBorder="1" applyAlignment="1">
      <alignment horizontal="left" vertical="center" wrapText="1"/>
    </xf>
    <xf numFmtId="0" fontId="48" fillId="0" borderId="26" xfId="0" applyFont="1" applyFill="1" applyBorder="1" applyAlignment="1">
      <alignment vertical="center"/>
    </xf>
    <xf numFmtId="0" fontId="48" fillId="0" borderId="21" xfId="0" applyFont="1" applyFill="1" applyBorder="1" applyAlignment="1">
      <alignment vertical="center"/>
    </xf>
    <xf numFmtId="0" fontId="48" fillId="0" borderId="0" xfId="0" applyFont="1" applyFill="1" applyBorder="1" applyAlignment="1">
      <alignment vertical="center" wrapText="1"/>
    </xf>
    <xf numFmtId="0" fontId="51" fillId="0" borderId="6" xfId="0" applyFont="1" applyFill="1" applyBorder="1" applyAlignment="1">
      <alignment vertical="center"/>
    </xf>
    <xf numFmtId="0" fontId="51" fillId="0" borderId="0" xfId="0" applyFont="1" applyFill="1" applyBorder="1" applyAlignment="1">
      <alignment vertical="center"/>
    </xf>
    <xf numFmtId="0" fontId="48" fillId="0" borderId="21" xfId="0" applyFont="1" applyFill="1" applyBorder="1" applyAlignment="1">
      <alignment vertical="center" wrapText="1"/>
    </xf>
    <xf numFmtId="0" fontId="48" fillId="0" borderId="6" xfId="13" applyFont="1" applyFill="1" applyBorder="1" applyAlignment="1">
      <alignment horizontal="center" vertical="center"/>
    </xf>
    <xf numFmtId="0" fontId="49" fillId="0" borderId="0" xfId="0" applyFont="1" applyFill="1" applyBorder="1" applyAlignment="1">
      <alignment horizontal="center" vertical="center" wrapText="1"/>
    </xf>
    <xf numFmtId="10" fontId="36" fillId="0" borderId="6" xfId="0" applyNumberFormat="1" applyFont="1" applyFill="1" applyBorder="1" applyAlignment="1">
      <alignment horizontal="center" vertical="center"/>
    </xf>
    <xf numFmtId="0" fontId="36" fillId="0" borderId="0" xfId="0" applyFont="1" applyFill="1" applyBorder="1" applyAlignment="1">
      <alignment horizontal="center" vertical="center"/>
    </xf>
    <xf numFmtId="0" fontId="36" fillId="0" borderId="16" xfId="0" applyFont="1" applyFill="1" applyBorder="1" applyAlignment="1">
      <alignment horizontal="center" vertical="center"/>
    </xf>
    <xf numFmtId="0" fontId="36" fillId="0" borderId="16" xfId="0" applyFont="1" applyFill="1" applyBorder="1" applyAlignment="1">
      <alignment vertical="center"/>
    </xf>
    <xf numFmtId="0" fontId="36" fillId="0" borderId="17" xfId="0" applyFont="1" applyFill="1" applyBorder="1" applyAlignment="1">
      <alignment vertical="center"/>
    </xf>
    <xf numFmtId="0" fontId="42" fillId="0" borderId="6" xfId="0" applyFont="1" applyBorder="1" applyAlignment="1">
      <alignment horizontal="center" vertical="center" wrapText="1"/>
    </xf>
    <xf numFmtId="0" fontId="42" fillId="0" borderId="6" xfId="0" applyFont="1" applyBorder="1" applyAlignment="1">
      <alignment horizontal="left" vertical="center" wrapText="1"/>
    </xf>
    <xf numFmtId="0" fontId="19" fillId="0" borderId="6" xfId="0" applyFont="1" applyBorder="1" applyAlignment="1">
      <alignment horizontal="center" vertical="center" wrapText="1"/>
    </xf>
    <xf numFmtId="43" fontId="42" fillId="0" borderId="6" xfId="8" applyFont="1" applyFill="1" applyBorder="1" applyAlignment="1">
      <alignment horizontal="left" vertical="center" wrapText="1"/>
    </xf>
    <xf numFmtId="10" fontId="42" fillId="0" borderId="6" xfId="0" applyNumberFormat="1" applyFont="1" applyFill="1" applyBorder="1" applyAlignment="1">
      <alignment horizontal="left" vertical="center" wrapText="1"/>
    </xf>
    <xf numFmtId="43" fontId="42" fillId="0" borderId="6" xfId="8" applyFont="1" applyBorder="1" applyAlignment="1">
      <alignment horizontal="left" vertical="center" wrapText="1"/>
    </xf>
    <xf numFmtId="0" fontId="42" fillId="0" borderId="6" xfId="0" applyFont="1" applyBorder="1" applyAlignment="1">
      <alignment vertical="center"/>
    </xf>
    <xf numFmtId="0" fontId="42" fillId="0" borderId="6" xfId="0" applyFont="1" applyBorder="1" applyAlignment="1">
      <alignment vertical="center" wrapText="1"/>
    </xf>
    <xf numFmtId="0" fontId="42" fillId="0" borderId="16" xfId="0" applyFont="1" applyBorder="1" applyAlignment="1">
      <alignment horizontal="center" vertical="center" wrapText="1"/>
    </xf>
    <xf numFmtId="49" fontId="42" fillId="0" borderId="6" xfId="0" applyNumberFormat="1" applyFont="1" applyFill="1" applyBorder="1" applyAlignment="1">
      <alignment horizontal="left" vertical="center" wrapText="1"/>
    </xf>
    <xf numFmtId="0" fontId="42" fillId="0" borderId="18" xfId="0" applyFont="1" applyBorder="1" applyAlignment="1">
      <alignment horizontal="center" vertical="center" wrapText="1"/>
    </xf>
    <xf numFmtId="0" fontId="9" fillId="0" borderId="6" xfId="0" applyFont="1" applyBorder="1" applyAlignment="1">
      <alignment vertical="center"/>
    </xf>
    <xf numFmtId="9" fontId="42" fillId="0" borderId="6" xfId="0" applyNumberFormat="1" applyFont="1" applyBorder="1" applyAlignment="1">
      <alignment horizontal="left" vertical="center" wrapText="1"/>
    </xf>
    <xf numFmtId="0" fontId="42" fillId="0" borderId="17" xfId="0" applyFont="1" applyBorder="1" applyAlignment="1">
      <alignment horizontal="center" vertical="center" wrapText="1"/>
    </xf>
    <xf numFmtId="10" fontId="42" fillId="0" borderId="6" xfId="0" applyNumberFormat="1" applyFont="1" applyBorder="1" applyAlignment="1">
      <alignment horizontal="left" vertical="center" wrapText="1"/>
    </xf>
    <xf numFmtId="0" fontId="42" fillId="0" borderId="16" xfId="0" applyFont="1" applyBorder="1" applyAlignment="1">
      <alignment horizontal="left" vertical="center" wrapText="1"/>
    </xf>
    <xf numFmtId="9" fontId="42" fillId="0" borderId="16" xfId="0" applyNumberFormat="1" applyFont="1" applyBorder="1" applyAlignment="1">
      <alignment horizontal="left" vertical="center" wrapText="1"/>
    </xf>
    <xf numFmtId="0" fontId="42" fillId="0" borderId="17" xfId="0" applyFont="1" applyBorder="1" applyAlignment="1">
      <alignment horizontal="left" vertical="center" wrapText="1"/>
    </xf>
    <xf numFmtId="9" fontId="42" fillId="0" borderId="17" xfId="0" applyNumberFormat="1" applyFont="1" applyBorder="1" applyAlignment="1">
      <alignment horizontal="left" vertical="center" wrapText="1"/>
    </xf>
    <xf numFmtId="0" fontId="42" fillId="0" borderId="12"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28" xfId="0" applyFont="1" applyFill="1" applyBorder="1" applyAlignment="1">
      <alignment horizontal="left" vertical="center" wrapText="1"/>
    </xf>
    <xf numFmtId="0" fontId="52" fillId="0" borderId="0" xfId="0" applyFont="1" applyFill="1" applyAlignment="1">
      <alignment horizontal="center" vertical="center" wrapText="1"/>
    </xf>
    <xf numFmtId="0" fontId="53" fillId="0" borderId="0" xfId="0" applyFont="1" applyFill="1" applyAlignment="1">
      <alignment horizontal="center" vertical="center"/>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54" fillId="0" borderId="6" xfId="0" applyFont="1" applyFill="1" applyBorder="1" applyAlignment="1">
      <alignment horizontal="center" vertical="center" wrapText="1"/>
    </xf>
    <xf numFmtId="0" fontId="30" fillId="0" borderId="6" xfId="0" applyFont="1" applyFill="1" applyBorder="1" applyAlignment="1">
      <alignment horizontal="left" vertical="center" wrapText="1"/>
    </xf>
    <xf numFmtId="0" fontId="55" fillId="0" borderId="6" xfId="0" applyFont="1" applyFill="1" applyBorder="1" applyAlignment="1">
      <alignment horizontal="left" vertical="center" wrapText="1"/>
    </xf>
    <xf numFmtId="0" fontId="27" fillId="2" borderId="12" xfId="0" applyFont="1" applyFill="1" applyBorder="1" applyAlignment="1">
      <alignment horizontal="left" vertical="center" wrapText="1"/>
    </xf>
    <xf numFmtId="0" fontId="27" fillId="2" borderId="26" xfId="0" applyFont="1" applyFill="1" applyBorder="1" applyAlignment="1">
      <alignment horizontal="left" vertical="center" wrapText="1"/>
    </xf>
    <xf numFmtId="0" fontId="9" fillId="2" borderId="26"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24" fillId="0" borderId="6" xfId="0" applyFont="1" applyFill="1" applyBorder="1" applyAlignment="1">
      <alignment horizontal="center" vertical="center"/>
    </xf>
    <xf numFmtId="10" fontId="1" fillId="2" borderId="6" xfId="0" applyNumberFormat="1" applyFont="1" applyFill="1" applyBorder="1" applyAlignment="1">
      <alignment horizontal="center" vertical="center"/>
    </xf>
    <xf numFmtId="9" fontId="29" fillId="0" borderId="6" xfId="0" applyNumberFormat="1" applyFont="1" applyFill="1" applyBorder="1" applyAlignment="1">
      <alignment horizontal="center" vertical="center" wrapText="1"/>
    </xf>
    <xf numFmtId="0" fontId="1" fillId="8" borderId="6" xfId="0" applyFont="1" applyFill="1" applyBorder="1" applyAlignment="1">
      <alignment horizontal="center" vertical="center"/>
    </xf>
    <xf numFmtId="10" fontId="3" fillId="0" borderId="6" xfId="0" applyNumberFormat="1" applyFont="1" applyFill="1" applyBorder="1" applyAlignment="1">
      <alignment horizontal="center" vertical="center" wrapText="1"/>
    </xf>
    <xf numFmtId="0" fontId="3" fillId="0" borderId="6" xfId="0" applyFont="1" applyBorder="1" applyAlignment="1">
      <alignment horizontal="center" vertical="center" wrapText="1"/>
    </xf>
    <xf numFmtId="0" fontId="56" fillId="8" borderId="6" xfId="0" applyFont="1" applyFill="1" applyBorder="1" applyAlignment="1">
      <alignment horizontal="left" vertical="center"/>
    </xf>
    <xf numFmtId="0" fontId="56" fillId="8" borderId="6" xfId="0" applyFont="1" applyFill="1" applyBorder="1" applyAlignment="1">
      <alignment vertical="center"/>
    </xf>
    <xf numFmtId="0" fontId="29" fillId="8" borderId="6" xfId="0" applyFont="1" applyFill="1" applyBorder="1" applyAlignment="1">
      <alignment horizontal="left" vertical="center" wrapText="1"/>
    </xf>
    <xf numFmtId="0" fontId="3" fillId="8" borderId="6" xfId="0" applyFont="1" applyFill="1" applyBorder="1" applyAlignment="1">
      <alignment horizontal="center" vertical="center" wrapText="1"/>
    </xf>
    <xf numFmtId="0" fontId="3" fillId="8" borderId="6" xfId="0" applyFont="1" applyFill="1" applyBorder="1" applyAlignment="1">
      <alignment horizontal="left" vertical="center" wrapText="1"/>
    </xf>
    <xf numFmtId="9" fontId="3" fillId="0" borderId="6" xfId="0"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0" fontId="53" fillId="0" borderId="0" xfId="0" applyFont="1" applyFill="1" applyAlignment="1">
      <alignment horizontal="center" vertical="center" wrapText="1"/>
    </xf>
    <xf numFmtId="0" fontId="23" fillId="0" borderId="0" xfId="0" applyFont="1" applyFill="1" applyBorder="1" applyAlignment="1">
      <alignment horizontal="center" vertical="center" wrapText="1"/>
    </xf>
    <xf numFmtId="10" fontId="54" fillId="0" borderId="6" xfId="0" applyNumberFormat="1" applyFont="1" applyFill="1" applyBorder="1" applyAlignment="1">
      <alignment horizontal="center" vertical="center" wrapText="1"/>
    </xf>
    <xf numFmtId="0" fontId="54" fillId="0" borderId="0" xfId="0" applyFont="1" applyFill="1" applyBorder="1" applyAlignment="1">
      <alignment horizontal="center" vertical="center" wrapText="1"/>
    </xf>
    <xf numFmtId="0" fontId="30" fillId="0" borderId="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2" borderId="0" xfId="0" applyFont="1" applyFill="1" applyBorder="1" applyAlignment="1">
      <alignment horizontal="center" vertical="center" wrapText="1"/>
    </xf>
    <xf numFmtId="0" fontId="27" fillId="0" borderId="6" xfId="0" applyFont="1" applyFill="1" applyBorder="1" applyAlignment="1">
      <alignment horizontal="center" vertical="top" wrapText="1"/>
    </xf>
    <xf numFmtId="0" fontId="27" fillId="0" borderId="0" xfId="0" applyFont="1" applyFill="1" applyBorder="1" applyAlignment="1">
      <alignment horizontal="center" vertical="top" wrapText="1"/>
    </xf>
    <xf numFmtId="0" fontId="29" fillId="0" borderId="0" xfId="0" applyFont="1" applyFill="1" applyBorder="1" applyAlignment="1">
      <alignment horizontal="left" vertical="center" wrapText="1"/>
    </xf>
    <xf numFmtId="0" fontId="29" fillId="0" borderId="0" xfId="0" applyFont="1" applyFill="1" applyBorder="1" applyAlignment="1">
      <alignment horizontal="center" vertical="center" wrapText="1"/>
    </xf>
    <xf numFmtId="0" fontId="29" fillId="2" borderId="0" xfId="0" applyFont="1" applyFill="1" applyBorder="1" applyAlignment="1">
      <alignment horizontal="left" vertical="center" wrapText="1"/>
    </xf>
    <xf numFmtId="0" fontId="56" fillId="0" borderId="6" xfId="0" applyFont="1" applyFill="1" applyBorder="1" applyAlignment="1">
      <alignment vertical="center"/>
    </xf>
    <xf numFmtId="0" fontId="56" fillId="0" borderId="0" xfId="0" applyFont="1" applyFill="1" applyBorder="1" applyAlignment="1">
      <alignment vertical="center"/>
    </xf>
    <xf numFmtId="0" fontId="22" fillId="0" borderId="0" xfId="0" applyFont="1" applyFill="1" applyBorder="1" applyAlignment="1">
      <alignment horizontal="center" vertical="center" wrapText="1"/>
    </xf>
    <xf numFmtId="0" fontId="57" fillId="0" borderId="0" xfId="0" applyFont="1" applyBorder="1" applyAlignment="1">
      <alignment vertical="center"/>
    </xf>
    <xf numFmtId="0" fontId="33" fillId="0" borderId="12"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6" xfId="0" applyFont="1" applyBorder="1" applyAlignment="1">
      <alignment horizontal="left" vertical="center" wrapText="1" indent="4"/>
    </xf>
    <xf numFmtId="0" fontId="8" fillId="0" borderId="6" xfId="0" applyFont="1" applyBorder="1" applyAlignment="1">
      <alignment horizontal="left" vertical="center" wrapText="1" indent="3"/>
    </xf>
    <xf numFmtId="0" fontId="8" fillId="0" borderId="6" xfId="0" applyFont="1" applyBorder="1" applyAlignment="1">
      <alignment horizontal="left" vertical="center" wrapText="1" indent="7"/>
    </xf>
    <xf numFmtId="0" fontId="33" fillId="0" borderId="6" xfId="0" applyFont="1" applyBorder="1" applyAlignment="1">
      <alignment horizontal="left" vertical="center" wrapText="1" indent="7"/>
    </xf>
    <xf numFmtId="49" fontId="33" fillId="0" borderId="16" xfId="0" applyNumberFormat="1" applyFont="1" applyBorder="1" applyAlignment="1">
      <alignment horizontal="center" vertical="center" textRotation="255" wrapText="1"/>
    </xf>
    <xf numFmtId="49" fontId="33" fillId="0" borderId="18" xfId="0" applyNumberFormat="1" applyFont="1" applyBorder="1" applyAlignment="1">
      <alignment vertical="center" textRotation="255" wrapText="1"/>
    </xf>
    <xf numFmtId="0" fontId="34" fillId="0" borderId="12" xfId="0" applyFont="1" applyBorder="1" applyAlignment="1">
      <alignment horizontal="left" vertical="center" wrapText="1"/>
    </xf>
    <xf numFmtId="0" fontId="34" fillId="0" borderId="21" xfId="0" applyFont="1" applyBorder="1" applyAlignment="1">
      <alignment horizontal="left" vertical="center" wrapText="1"/>
    </xf>
    <xf numFmtId="0" fontId="34" fillId="0" borderId="6" xfId="0" applyFont="1" applyBorder="1" applyAlignment="1">
      <alignment horizontal="left" vertical="center"/>
    </xf>
    <xf numFmtId="0" fontId="34" fillId="3" borderId="6" xfId="0" applyFont="1" applyFill="1" applyBorder="1" applyAlignment="1">
      <alignment horizontal="center" vertical="center" wrapText="1"/>
    </xf>
    <xf numFmtId="10" fontId="34" fillId="3" borderId="6" xfId="0" applyNumberFormat="1" applyFont="1" applyFill="1" applyBorder="1" applyAlignment="1">
      <alignment horizontal="center" vertical="center" wrapText="1"/>
    </xf>
    <xf numFmtId="9" fontId="33" fillId="0" borderId="6" xfId="0" applyNumberFormat="1" applyFont="1" applyBorder="1" applyAlignment="1">
      <alignment horizontal="center" vertical="center" wrapText="1"/>
    </xf>
    <xf numFmtId="0" fontId="0" fillId="0" borderId="0" xfId="0" applyFont="1">
      <alignment vertical="center"/>
    </xf>
    <xf numFmtId="0" fontId="23" fillId="5" borderId="6"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6"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22" fillId="0" borderId="38" xfId="0" applyFont="1" applyFill="1" applyBorder="1" applyAlignment="1">
      <alignment horizontal="center" vertical="center" wrapText="1"/>
    </xf>
    <xf numFmtId="0" fontId="22" fillId="3" borderId="34" xfId="0" applyFont="1" applyFill="1" applyBorder="1" applyAlignment="1">
      <alignment horizontal="center" vertical="center" wrapText="1"/>
    </xf>
    <xf numFmtId="10" fontId="22" fillId="0" borderId="6" xfId="0" applyNumberFormat="1" applyFont="1" applyFill="1" applyBorder="1" applyAlignment="1">
      <alignment horizontal="center" vertical="center" wrapText="1"/>
    </xf>
    <xf numFmtId="9" fontId="25" fillId="0" borderId="6" xfId="0" applyNumberFormat="1" applyFont="1" applyFill="1" applyBorder="1" applyAlignment="1">
      <alignment horizontal="center" vertical="center" wrapText="1"/>
    </xf>
    <xf numFmtId="9" fontId="25" fillId="3" borderId="6" xfId="0" applyNumberFormat="1" applyFont="1" applyFill="1" applyBorder="1" applyAlignment="1">
      <alignment horizontal="center" vertical="center" wrapText="1"/>
    </xf>
    <xf numFmtId="0" fontId="0" fillId="0" borderId="6" xfId="0" applyFont="1" applyFill="1" applyBorder="1" applyAlignment="1">
      <alignment horizontal="center" vertical="center" wrapText="1"/>
    </xf>
    <xf numFmtId="0" fontId="22" fillId="3" borderId="34" xfId="0" applyFont="1" applyFill="1" applyBorder="1" applyAlignment="1">
      <alignment horizontal="left" vertical="center" wrapText="1"/>
    </xf>
    <xf numFmtId="10" fontId="25" fillId="0" borderId="6" xfId="0" applyNumberFormat="1" applyFont="1" applyFill="1" applyBorder="1" applyAlignment="1">
      <alignment horizontal="center" vertical="center" wrapText="1"/>
    </xf>
    <xf numFmtId="9" fontId="22" fillId="0" borderId="16" xfId="0" applyNumberFormat="1" applyFont="1" applyFill="1" applyBorder="1" applyAlignment="1">
      <alignment horizontal="center" vertical="center" wrapText="1"/>
    </xf>
    <xf numFmtId="9" fontId="22" fillId="0" borderId="17" xfId="0" applyNumberFormat="1" applyFont="1" applyFill="1" applyBorder="1" applyAlignment="1">
      <alignment horizontal="center" vertical="center" wrapText="1"/>
    </xf>
    <xf numFmtId="0" fontId="22" fillId="0" borderId="40" xfId="0" applyFont="1" applyBorder="1" applyAlignment="1">
      <alignment horizontal="left" vertical="center" wrapText="1"/>
    </xf>
    <xf numFmtId="0" fontId="58" fillId="0" borderId="36" xfId="0" applyFont="1" applyBorder="1" applyAlignment="1">
      <alignment horizontal="center" vertical="center" wrapText="1"/>
    </xf>
    <xf numFmtId="0" fontId="22" fillId="0" borderId="38"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36" xfId="0" applyFont="1" applyBorder="1" applyAlignment="1">
      <alignment horizontal="center" vertical="center" wrapText="1"/>
    </xf>
    <xf numFmtId="0" fontId="22" fillId="0" borderId="28" xfId="0" applyFont="1" applyBorder="1" applyAlignment="1">
      <alignment horizontal="center" vertical="center" wrapText="1"/>
    </xf>
    <xf numFmtId="0" fontId="59" fillId="9" borderId="28" xfId="0" applyFont="1" applyFill="1" applyBorder="1" applyAlignment="1">
      <alignment horizontal="center" vertical="center" wrapText="1"/>
    </xf>
    <xf numFmtId="0" fontId="59" fillId="0" borderId="28" xfId="0" applyFont="1" applyFill="1" applyBorder="1" applyAlignment="1">
      <alignment horizontal="center" vertical="center" wrapText="1"/>
    </xf>
    <xf numFmtId="0" fontId="24" fillId="0" borderId="38" xfId="0" applyFont="1" applyBorder="1" applyAlignment="1">
      <alignment vertical="center"/>
    </xf>
    <xf numFmtId="0" fontId="22" fillId="0" borderId="28" xfId="0" applyFont="1" applyBorder="1" applyAlignment="1">
      <alignment horizontal="left" vertical="center" wrapText="1"/>
    </xf>
    <xf numFmtId="0" fontId="22" fillId="9" borderId="28" xfId="0" applyFont="1" applyFill="1" applyBorder="1" applyAlignment="1">
      <alignment horizontal="left" vertical="center" wrapText="1"/>
    </xf>
    <xf numFmtId="0" fontId="24" fillId="0" borderId="27" xfId="0" applyFont="1" applyBorder="1" applyAlignment="1">
      <alignment vertical="center"/>
    </xf>
    <xf numFmtId="0" fontId="22" fillId="0" borderId="28" xfId="0" applyFont="1" applyBorder="1" applyAlignment="1">
      <alignment vertical="center" wrapText="1"/>
    </xf>
    <xf numFmtId="0" fontId="22" fillId="0" borderId="32"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40" xfId="0" applyFont="1" applyFill="1" applyBorder="1" applyAlignment="1">
      <alignment horizontal="left" vertical="center" wrapText="1"/>
    </xf>
    <xf numFmtId="0" fontId="22" fillId="0" borderId="34"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29" xfId="0" applyFont="1" applyFill="1" applyBorder="1" applyAlignment="1">
      <alignment horizontal="left"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37" xfId="0" applyFont="1" applyBorder="1" applyAlignment="1">
      <alignment horizontal="center" vertical="center" wrapText="1"/>
    </xf>
    <xf numFmtId="0" fontId="24" fillId="0" borderId="28" xfId="0" applyFont="1" applyBorder="1" applyAlignment="1">
      <alignment vertical="center"/>
    </xf>
    <xf numFmtId="10" fontId="22" fillId="0" borderId="28" xfId="0" applyNumberFormat="1" applyFont="1" applyBorder="1" applyAlignment="1">
      <alignment horizontal="left" vertical="center" wrapText="1"/>
    </xf>
    <xf numFmtId="0" fontId="22" fillId="0" borderId="34" xfId="0" applyFont="1" applyBorder="1" applyAlignment="1">
      <alignment horizontal="left" vertical="center" wrapText="1"/>
    </xf>
    <xf numFmtId="0" fontId="22" fillId="0" borderId="36" xfId="0" applyFont="1" applyBorder="1" applyAlignment="1">
      <alignment horizontal="left" vertical="center" wrapText="1"/>
    </xf>
    <xf numFmtId="9" fontId="22" fillId="0" borderId="28" xfId="0" applyNumberFormat="1" applyFont="1" applyBorder="1" applyAlignment="1">
      <alignment horizontal="left" vertical="center" wrapText="1"/>
    </xf>
    <xf numFmtId="0" fontId="22" fillId="0" borderId="35" xfId="0" applyFont="1" applyBorder="1" applyAlignment="1">
      <alignment horizontal="left" vertical="center" wrapText="1"/>
    </xf>
    <xf numFmtId="10" fontId="22" fillId="3" borderId="28" xfId="0" applyNumberFormat="1" applyFont="1" applyFill="1" applyBorder="1" applyAlignment="1">
      <alignment horizontal="left" vertical="center" wrapText="1"/>
    </xf>
    <xf numFmtId="10" fontId="23" fillId="5" borderId="6" xfId="0" applyNumberFormat="1"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2" fillId="0" borderId="0" xfId="0" applyFont="1" applyFill="1" applyBorder="1" applyAlignment="1">
      <alignment horizontal="left" vertical="center" wrapText="1"/>
    </xf>
    <xf numFmtId="0" fontId="22" fillId="0" borderId="16" xfId="0" applyFont="1" applyFill="1" applyBorder="1" applyAlignment="1">
      <alignment horizontal="center" vertical="top" wrapText="1"/>
    </xf>
    <xf numFmtId="0" fontId="22" fillId="0" borderId="0" xfId="0" applyFont="1" applyFill="1" applyBorder="1" applyAlignment="1">
      <alignment horizontal="center" vertical="top" wrapText="1"/>
    </xf>
    <xf numFmtId="0" fontId="22" fillId="0" borderId="18" xfId="0" applyFont="1" applyFill="1" applyBorder="1" applyAlignment="1">
      <alignment horizontal="center" vertical="top" wrapText="1"/>
    </xf>
    <xf numFmtId="0" fontId="22" fillId="0" borderId="17" xfId="0" applyFont="1" applyFill="1" applyBorder="1" applyAlignment="1">
      <alignment horizontal="center" vertical="top" wrapText="1"/>
    </xf>
    <xf numFmtId="0" fontId="22" fillId="0" borderId="17" xfId="0" applyFont="1" applyFill="1" applyBorder="1" applyAlignment="1">
      <alignment horizontal="left" vertical="center" wrapText="1"/>
    </xf>
    <xf numFmtId="0" fontId="22" fillId="3" borderId="0" xfId="0" applyFont="1" applyFill="1" applyBorder="1" applyAlignment="1">
      <alignment horizontal="left" vertical="center" wrapText="1"/>
    </xf>
    <xf numFmtId="0" fontId="58" fillId="0" borderId="0" xfId="0" applyFont="1" applyBorder="1" applyAlignment="1">
      <alignment horizontal="center" vertical="center" wrapText="1"/>
    </xf>
    <xf numFmtId="0" fontId="23" fillId="0" borderId="0" xfId="0" applyFont="1" applyBorder="1" applyAlignment="1">
      <alignment horizontal="center" vertical="center" wrapText="1"/>
    </xf>
    <xf numFmtId="10" fontId="59" fillId="0" borderId="28" xfId="0" applyNumberFormat="1" applyFont="1" applyFill="1" applyBorder="1" applyAlignment="1">
      <alignment horizontal="center" vertical="center" wrapText="1"/>
    </xf>
    <xf numFmtId="177" fontId="59" fillId="0" borderId="28" xfId="0" applyNumberFormat="1" applyFont="1" applyFill="1" applyBorder="1" applyAlignment="1">
      <alignment horizontal="center" vertical="center" wrapText="1"/>
    </xf>
    <xf numFmtId="177" fontId="59" fillId="0" borderId="0" xfId="0" applyNumberFormat="1" applyFont="1" applyFill="1" applyBorder="1" applyAlignment="1">
      <alignment horizontal="center" vertical="center" wrapText="1"/>
    </xf>
    <xf numFmtId="0" fontId="22" fillId="0" borderId="20" xfId="0" applyFont="1" applyBorder="1" applyAlignment="1">
      <alignment horizontal="center" vertical="top" wrapText="1"/>
    </xf>
    <xf numFmtId="0" fontId="22" fillId="0" borderId="0" xfId="0" applyFont="1" applyBorder="1" applyAlignment="1">
      <alignment horizontal="center" vertical="top" wrapText="1"/>
    </xf>
    <xf numFmtId="0" fontId="22" fillId="0" borderId="37" xfId="0" applyFont="1" applyBorder="1" applyAlignment="1">
      <alignment horizontal="center" vertical="top" wrapText="1"/>
    </xf>
    <xf numFmtId="0" fontId="22" fillId="0" borderId="28" xfId="0" applyFont="1" applyBorder="1" applyAlignment="1">
      <alignment horizontal="center" vertical="top" wrapText="1"/>
    </xf>
    <xf numFmtId="0" fontId="22" fillId="0" borderId="0" xfId="0" applyFont="1" applyBorder="1" applyAlignment="1">
      <alignment horizontal="left" vertical="center" wrapText="1"/>
    </xf>
    <xf numFmtId="49" fontId="33" fillId="0" borderId="17" xfId="0" applyNumberFormat="1" applyFont="1" applyBorder="1" applyAlignment="1">
      <alignment vertical="center" textRotation="255" wrapText="1"/>
    </xf>
    <xf numFmtId="0" fontId="22" fillId="0" borderId="37" xfId="0" applyFont="1" applyBorder="1" applyAlignment="1">
      <alignment horizontal="left" vertical="center" wrapText="1"/>
    </xf>
    <xf numFmtId="0" fontId="22" fillId="3" borderId="37" xfId="0" applyFont="1" applyFill="1" applyBorder="1" applyAlignment="1">
      <alignment horizontal="left" vertical="center" wrapText="1"/>
    </xf>
    <xf numFmtId="0" fontId="22" fillId="0" borderId="33" xfId="0" applyFont="1" applyBorder="1" applyAlignment="1">
      <alignment horizontal="center" vertical="center" wrapText="1"/>
    </xf>
    <xf numFmtId="0" fontId="22" fillId="0" borderId="6" xfId="0" applyFont="1" applyBorder="1" applyAlignment="1">
      <alignment horizontal="left" vertical="center" wrapText="1"/>
    </xf>
    <xf numFmtId="9" fontId="22" fillId="0" borderId="6" xfId="0" applyNumberFormat="1" applyFont="1" applyBorder="1" applyAlignment="1">
      <alignment horizontal="left" vertical="center" wrapText="1"/>
    </xf>
    <xf numFmtId="0" fontId="60" fillId="0" borderId="0" xfId="0" applyFont="1" applyFill="1" applyAlignment="1">
      <alignment horizontal="center" vertical="center"/>
    </xf>
    <xf numFmtId="0" fontId="61" fillId="0" borderId="0" xfId="0" applyFont="1" applyFill="1" applyAlignment="1"/>
    <xf numFmtId="0" fontId="61" fillId="0" borderId="0" xfId="0" applyFont="1" applyFill="1" applyAlignment="1">
      <alignment wrapText="1"/>
    </xf>
    <xf numFmtId="0" fontId="62" fillId="0" borderId="0" xfId="0" applyFont="1" applyFill="1" applyAlignment="1">
      <alignment horizontal="right" vertical="center"/>
    </xf>
    <xf numFmtId="0" fontId="63" fillId="0" borderId="44" xfId="0" applyFont="1" applyFill="1" applyBorder="1" applyAlignment="1">
      <alignment horizontal="center" vertical="center"/>
    </xf>
    <xf numFmtId="0" fontId="63" fillId="0" borderId="22" xfId="0" applyFont="1" applyFill="1" applyBorder="1" applyAlignment="1">
      <alignment horizontal="center" vertical="center"/>
    </xf>
    <xf numFmtId="0" fontId="64" fillId="0" borderId="6" xfId="0" applyFont="1" applyFill="1" applyBorder="1" applyAlignment="1">
      <alignment horizontal="center" vertical="center" wrapText="1"/>
    </xf>
    <xf numFmtId="0" fontId="64" fillId="0" borderId="21" xfId="0" applyFont="1" applyFill="1" applyBorder="1" applyAlignment="1">
      <alignment horizontal="center" vertical="center" wrapText="1"/>
    </xf>
    <xf numFmtId="0" fontId="64" fillId="0" borderId="16" xfId="0" applyFont="1" applyFill="1" applyBorder="1" applyAlignment="1">
      <alignment horizontal="center" vertical="center" wrapText="1"/>
    </xf>
    <xf numFmtId="0" fontId="63" fillId="0" borderId="46" xfId="0" applyFont="1" applyFill="1" applyBorder="1" applyAlignment="1">
      <alignment horizontal="center" vertical="center"/>
    </xf>
    <xf numFmtId="0" fontId="63" fillId="0" borderId="10" xfId="0" applyFont="1" applyFill="1" applyBorder="1" applyAlignment="1">
      <alignment horizontal="center" vertical="center"/>
    </xf>
    <xf numFmtId="0" fontId="63" fillId="0" borderId="17" xfId="0" applyFont="1" applyFill="1" applyBorder="1" applyAlignment="1">
      <alignment horizontal="center" vertical="center" wrapText="1"/>
    </xf>
    <xf numFmtId="0" fontId="63" fillId="0" borderId="46" xfId="0" applyFont="1" applyFill="1" applyBorder="1" applyAlignment="1">
      <alignment horizontal="center"/>
    </xf>
    <xf numFmtId="0" fontId="63" fillId="0" borderId="10" xfId="0" applyFont="1" applyFill="1" applyBorder="1" applyAlignment="1">
      <alignment horizontal="center"/>
    </xf>
    <xf numFmtId="0" fontId="64" fillId="0" borderId="21" xfId="0" applyFont="1" applyFill="1" applyBorder="1" applyAlignment="1">
      <alignment horizontal="left" vertical="center" wrapText="1"/>
    </xf>
    <xf numFmtId="0" fontId="64" fillId="0" borderId="6" xfId="0" applyFont="1" applyFill="1" applyBorder="1" applyAlignment="1">
      <alignment horizontal="left" vertical="center" wrapText="1"/>
    </xf>
    <xf numFmtId="0" fontId="63" fillId="0" borderId="46" xfId="0" applyFont="1" applyFill="1" applyBorder="1" applyAlignment="1"/>
    <xf numFmtId="0" fontId="63" fillId="0" borderId="10" xfId="0" applyFont="1" applyFill="1" applyBorder="1" applyAlignment="1"/>
    <xf numFmtId="0" fontId="64" fillId="0" borderId="21" xfId="0" applyFont="1" applyFill="1" applyBorder="1" applyAlignment="1">
      <alignment horizontal="left" vertical="center" wrapText="1" indent="4"/>
    </xf>
    <xf numFmtId="0" fontId="64" fillId="0" borderId="6" xfId="0" applyFont="1" applyFill="1" applyBorder="1" applyAlignment="1">
      <alignment horizontal="left" vertical="center" wrapText="1" indent="4"/>
    </xf>
    <xf numFmtId="0" fontId="63" fillId="0" borderId="45" xfId="0" applyFont="1" applyFill="1" applyBorder="1" applyAlignment="1"/>
    <xf numFmtId="0" fontId="63" fillId="0" borderId="23" xfId="0" applyFont="1" applyFill="1" applyBorder="1" applyAlignment="1"/>
    <xf numFmtId="0" fontId="63" fillId="0" borderId="45" xfId="0" applyFont="1" applyFill="1" applyBorder="1" applyAlignment="1">
      <alignment horizontal="center" vertical="center"/>
    </xf>
    <xf numFmtId="0" fontId="63" fillId="0" borderId="23" xfId="0" applyFont="1" applyFill="1" applyBorder="1" applyAlignment="1">
      <alignment horizontal="center" vertical="center"/>
    </xf>
    <xf numFmtId="0" fontId="65" fillId="0" borderId="17" xfId="0" applyFont="1" applyFill="1" applyBorder="1" applyAlignment="1">
      <alignment horizontal="center" vertical="center" wrapText="1"/>
    </xf>
    <xf numFmtId="0" fontId="65" fillId="0" borderId="16" xfId="0" applyFont="1" applyFill="1" applyBorder="1" applyAlignment="1">
      <alignment horizontal="center" vertical="center" textRotation="255" wrapText="1"/>
    </xf>
    <xf numFmtId="0" fontId="65" fillId="0" borderId="6" xfId="0" applyFont="1" applyFill="1" applyBorder="1" applyAlignment="1">
      <alignment horizontal="center" vertical="center" wrapText="1"/>
    </xf>
    <xf numFmtId="0" fontId="66" fillId="0" borderId="6" xfId="0" applyFont="1" applyFill="1" applyBorder="1" applyAlignment="1">
      <alignment vertical="center" wrapText="1"/>
    </xf>
    <xf numFmtId="9" fontId="66" fillId="0" borderId="6" xfId="0" applyNumberFormat="1" applyFont="1" applyFill="1" applyBorder="1" applyAlignment="1">
      <alignment horizontal="center" vertical="center" wrapText="1"/>
    </xf>
    <xf numFmtId="10" fontId="67" fillId="0" borderId="6" xfId="0" applyNumberFormat="1" applyFont="1" applyFill="1" applyBorder="1" applyAlignment="1">
      <alignment horizontal="center" vertical="center"/>
    </xf>
    <xf numFmtId="0" fontId="65" fillId="0" borderId="18" xfId="0" applyFont="1" applyFill="1" applyBorder="1" applyAlignment="1">
      <alignment horizontal="center" vertical="center" textRotation="255" wrapText="1"/>
    </xf>
    <xf numFmtId="0" fontId="68" fillId="0" borderId="6" xfId="0" applyFont="1" applyFill="1" applyBorder="1" applyAlignment="1">
      <alignment vertical="center" wrapText="1"/>
    </xf>
    <xf numFmtId="9" fontId="68" fillId="0" borderId="6" xfId="0" applyNumberFormat="1" applyFont="1" applyFill="1" applyBorder="1" applyAlignment="1">
      <alignment horizontal="center" vertical="center" wrapText="1"/>
    </xf>
    <xf numFmtId="10" fontId="69" fillId="0" borderId="6" xfId="0" applyNumberFormat="1" applyFont="1" applyFill="1" applyBorder="1" applyAlignment="1">
      <alignment horizontal="center" vertical="center" wrapText="1"/>
    </xf>
    <xf numFmtId="0" fontId="69" fillId="0" borderId="6" xfId="0" applyFont="1" applyFill="1" applyBorder="1" applyAlignment="1">
      <alignment horizontal="center" vertical="center" wrapText="1"/>
    </xf>
    <xf numFmtId="0" fontId="66" fillId="0" borderId="6" xfId="0" applyFont="1" applyFill="1" applyBorder="1" applyAlignment="1">
      <alignment horizontal="center" vertical="center" wrapText="1"/>
    </xf>
    <xf numFmtId="0" fontId="32" fillId="0" borderId="6" xfId="0" applyFont="1" applyFill="1" applyBorder="1" applyAlignment="1">
      <alignment horizontal="center" vertical="center"/>
    </xf>
    <xf numFmtId="0" fontId="66" fillId="0" borderId="6" xfId="0" applyFont="1" applyFill="1" applyBorder="1" applyAlignment="1">
      <alignment horizontal="left" vertical="center" wrapText="1"/>
    </xf>
    <xf numFmtId="0" fontId="68" fillId="0" borderId="6" xfId="0" applyFont="1" applyFill="1" applyBorder="1" applyAlignment="1">
      <alignment horizontal="left" vertical="center" wrapText="1"/>
    </xf>
    <xf numFmtId="9" fontId="65" fillId="6" borderId="6" xfId="0" applyNumberFormat="1" applyFont="1" applyFill="1" applyBorder="1" applyAlignment="1">
      <alignment horizontal="center" vertical="center" wrapText="1"/>
    </xf>
    <xf numFmtId="9" fontId="70" fillId="0" borderId="6" xfId="13" applyNumberFormat="1" applyFont="1" applyBorder="1" applyAlignment="1">
      <alignment horizontal="center" vertical="center" wrapText="1"/>
    </xf>
    <xf numFmtId="0" fontId="32" fillId="0" borderId="16" xfId="0" applyFont="1" applyFill="1" applyBorder="1" applyAlignment="1">
      <alignment horizontal="center" vertical="center"/>
    </xf>
    <xf numFmtId="10" fontId="66" fillId="0" borderId="6" xfId="0" applyNumberFormat="1" applyFont="1" applyFill="1" applyBorder="1" applyAlignment="1">
      <alignment horizontal="center" vertical="center" wrapText="1"/>
    </xf>
    <xf numFmtId="0" fontId="63" fillId="0" borderId="18" xfId="0" applyFont="1" applyFill="1" applyBorder="1" applyAlignment="1">
      <alignment horizontal="center" vertical="center"/>
    </xf>
    <xf numFmtId="0" fontId="65" fillId="0" borderId="17" xfId="0" applyFont="1" applyFill="1" applyBorder="1" applyAlignment="1">
      <alignment horizontal="center" vertical="center" textRotation="255" wrapText="1"/>
    </xf>
    <xf numFmtId="0" fontId="63" fillId="0" borderId="17" xfId="0" applyFont="1" applyFill="1" applyBorder="1" applyAlignment="1">
      <alignment horizontal="center" vertical="center"/>
    </xf>
    <xf numFmtId="0" fontId="63" fillId="0" borderId="16" xfId="0" applyFont="1" applyFill="1" applyBorder="1" applyAlignment="1">
      <alignment horizontal="center" vertical="center" wrapText="1"/>
    </xf>
    <xf numFmtId="0" fontId="63" fillId="0" borderId="18" xfId="0" applyFont="1" applyFill="1" applyBorder="1" applyAlignment="1">
      <alignment horizontal="center" vertical="center" wrapText="1"/>
    </xf>
    <xf numFmtId="0" fontId="63" fillId="0" borderId="6" xfId="0" applyFont="1" applyFill="1" applyBorder="1" applyAlignment="1">
      <alignment horizontal="center" vertical="center"/>
    </xf>
    <xf numFmtId="0" fontId="66" fillId="0" borderId="0" xfId="0" applyFont="1" applyFill="1" applyBorder="1" applyAlignment="1">
      <alignment horizontal="left" vertical="center" wrapText="1"/>
    </xf>
    <xf numFmtId="0" fontId="31" fillId="0" borderId="6" xfId="0" applyFont="1" applyFill="1" applyBorder="1" applyAlignment="1">
      <alignment horizontal="justify" vertical="center" wrapText="1"/>
    </xf>
    <xf numFmtId="0" fontId="63" fillId="0" borderId="6" xfId="0" applyFont="1" applyFill="1" applyBorder="1" applyAlignment="1"/>
    <xf numFmtId="0" fontId="63" fillId="0" borderId="6" xfId="0" applyFont="1" applyFill="1" applyBorder="1" applyAlignment="1">
      <alignment wrapText="1"/>
    </xf>
    <xf numFmtId="178" fontId="63" fillId="0" borderId="6" xfId="0" applyNumberFormat="1" applyFont="1" applyFill="1" applyBorder="1" applyAlignment="1">
      <alignment horizontal="center" wrapText="1"/>
    </xf>
    <xf numFmtId="0" fontId="63" fillId="0" borderId="6" xfId="0" applyFont="1" applyFill="1" applyBorder="1" applyAlignment="1">
      <alignment horizontal="center"/>
    </xf>
    <xf numFmtId="0" fontId="63" fillId="0" borderId="6" xfId="0" applyFont="1" applyFill="1" applyBorder="1" applyAlignment="1">
      <alignment horizontal="center" vertical="center" wrapText="1"/>
    </xf>
    <xf numFmtId="0" fontId="71" fillId="0" borderId="6" xfId="13" applyFont="1" applyBorder="1" applyAlignment="1">
      <alignment horizontal="left" vertical="center" wrapText="1"/>
    </xf>
    <xf numFmtId="0" fontId="71" fillId="0" borderId="6" xfId="13" applyFont="1" applyFill="1" applyBorder="1" applyAlignment="1">
      <alignment horizontal="left" vertical="center" wrapText="1"/>
    </xf>
    <xf numFmtId="0" fontId="70" fillId="0" borderId="6" xfId="13" applyFont="1" applyFill="1" applyBorder="1" applyAlignment="1">
      <alignment wrapText="1"/>
    </xf>
    <xf numFmtId="0" fontId="71" fillId="0" borderId="6" xfId="13" applyFont="1" applyBorder="1" applyAlignment="1">
      <alignment horizontal="center" vertical="center" wrapText="1"/>
    </xf>
    <xf numFmtId="0" fontId="70" fillId="0" borderId="6" xfId="13" applyFont="1" applyBorder="1" applyAlignment="1">
      <alignment horizontal="center" vertical="center" wrapText="1"/>
    </xf>
    <xf numFmtId="0" fontId="72" fillId="0" borderId="6" xfId="0" applyFont="1" applyFill="1" applyBorder="1" applyAlignment="1">
      <alignment horizontal="center" vertical="center"/>
    </xf>
    <xf numFmtId="0" fontId="32" fillId="0" borderId="16" xfId="0" applyFont="1" applyFill="1" applyBorder="1" applyAlignment="1">
      <alignment horizontal="center" vertical="center" wrapText="1"/>
    </xf>
    <xf numFmtId="9" fontId="32" fillId="0" borderId="6" xfId="0" applyNumberFormat="1" applyFont="1" applyFill="1" applyBorder="1" applyAlignment="1">
      <alignment horizontal="center" vertical="center" wrapText="1"/>
    </xf>
    <xf numFmtId="0" fontId="73" fillId="0" borderId="6" xfId="0" applyFont="1" applyFill="1" applyBorder="1" applyAlignment="1">
      <alignment horizontal="center" vertical="center" wrapText="1"/>
    </xf>
    <xf numFmtId="0" fontId="74" fillId="0" borderId="6" xfId="0" applyFont="1" applyFill="1" applyBorder="1" applyAlignment="1"/>
    <xf numFmtId="0" fontId="22" fillId="0" borderId="0" xfId="0" applyFont="1" applyFill="1" applyAlignment="1">
      <alignment horizontal="center" vertical="center" wrapText="1"/>
    </xf>
    <xf numFmtId="0" fontId="0" fillId="0" borderId="0" xfId="0" applyFill="1" applyAlignment="1"/>
    <xf numFmtId="0" fontId="75" fillId="0" borderId="0" xfId="0" applyFont="1" applyFill="1" applyAlignment="1">
      <alignment horizontal="center" vertical="center"/>
    </xf>
    <xf numFmtId="0" fontId="0" fillId="0" borderId="0" xfId="0" applyFill="1" applyAlignment="1">
      <alignment horizontal="center"/>
    </xf>
    <xf numFmtId="0" fontId="56" fillId="0" borderId="6" xfId="0" applyFont="1" applyFill="1" applyBorder="1" applyAlignment="1">
      <alignment horizontal="left" vertical="center" wrapText="1"/>
    </xf>
    <xf numFmtId="0" fontId="0" fillId="0" borderId="6" xfId="0" applyFill="1" applyBorder="1" applyAlignment="1">
      <alignment vertical="center" wrapText="1"/>
    </xf>
    <xf numFmtId="0" fontId="56" fillId="0" borderId="6" xfId="0" applyFont="1" applyFill="1" applyBorder="1" applyAlignment="1">
      <alignment horizontal="center" vertical="center" wrapText="1"/>
    </xf>
    <xf numFmtId="0" fontId="0" fillId="0" borderId="6" xfId="0" applyFill="1" applyBorder="1" applyAlignment="1"/>
    <xf numFmtId="0" fontId="76" fillId="0" borderId="6" xfId="0" applyFont="1" applyFill="1" applyBorder="1" applyAlignment="1">
      <alignment horizontal="center" vertical="center" wrapText="1"/>
    </xf>
    <xf numFmtId="0" fontId="0" fillId="0" borderId="6" xfId="0" applyFill="1" applyBorder="1" applyAlignment="1">
      <alignment horizontal="center" vertical="center" wrapText="1"/>
    </xf>
    <xf numFmtId="0" fontId="59" fillId="0" borderId="6" xfId="0" applyFont="1" applyFill="1" applyBorder="1" applyAlignment="1">
      <alignment horizontal="center" vertical="center" wrapText="1"/>
    </xf>
    <xf numFmtId="10" fontId="59" fillId="0" borderId="6" xfId="0" applyNumberFormat="1" applyFont="1" applyFill="1" applyBorder="1" applyAlignment="1">
      <alignment horizontal="center" vertical="center" wrapText="1"/>
    </xf>
    <xf numFmtId="0" fontId="58" fillId="0" borderId="6" xfId="0" applyFont="1" applyFill="1" applyBorder="1" applyAlignment="1">
      <alignment horizontal="left" vertical="center" wrapText="1"/>
    </xf>
    <xf numFmtId="186" fontId="22" fillId="0" borderId="28" xfId="0" applyNumberFormat="1" applyFont="1" applyBorder="1" applyAlignment="1">
      <alignment horizontal="center" vertical="center" wrapText="1"/>
    </xf>
    <xf numFmtId="0" fontId="63" fillId="0" borderId="0" xfId="0" applyFont="1" applyFill="1" applyBorder="1" applyAlignment="1"/>
    <xf numFmtId="0" fontId="64" fillId="0" borderId="0" xfId="0" applyFont="1" applyFill="1" applyBorder="1" applyAlignment="1">
      <alignment horizontal="center" vertical="center" wrapText="1"/>
    </xf>
    <xf numFmtId="0" fontId="63" fillId="0" borderId="0" xfId="0" applyFont="1" applyFill="1" applyBorder="1" applyAlignment="1">
      <alignment horizontal="center" vertical="center" wrapText="1"/>
    </xf>
    <xf numFmtId="10" fontId="64" fillId="0" borderId="6" xfId="0" applyNumberFormat="1" applyFont="1" applyFill="1" applyBorder="1" applyAlignment="1">
      <alignment horizontal="center" vertical="center" wrapText="1"/>
    </xf>
    <xf numFmtId="0" fontId="65" fillId="6" borderId="6" xfId="0" applyFont="1" applyFill="1" applyBorder="1" applyAlignment="1">
      <alignment horizontal="center" vertical="center" wrapText="1"/>
    </xf>
    <xf numFmtId="0" fontId="63" fillId="0" borderId="6" xfId="0" applyFont="1" applyFill="1" applyBorder="1" applyAlignment="1">
      <alignment horizontal="left" vertical="center" wrapText="1"/>
    </xf>
    <xf numFmtId="0" fontId="63" fillId="0" borderId="0" xfId="0" applyFont="1" applyFill="1" applyBorder="1" applyAlignment="1">
      <alignment horizontal="left" vertical="center" wrapText="1"/>
    </xf>
    <xf numFmtId="0" fontId="63" fillId="0" borderId="6" xfId="0" applyFont="1" applyFill="1" applyBorder="1" applyAlignment="1">
      <alignment horizontal="center" wrapText="1"/>
    </xf>
    <xf numFmtId="0" fontId="63" fillId="0" borderId="0" xfId="0" applyFont="1" applyFill="1" applyBorder="1" applyAlignment="1">
      <alignment horizontal="center" wrapText="1"/>
    </xf>
    <xf numFmtId="0" fontId="69" fillId="6" borderId="6" xfId="0" applyFont="1" applyFill="1" applyBorder="1" applyAlignment="1">
      <alignment horizontal="center" vertical="center" wrapText="1"/>
    </xf>
    <xf numFmtId="0" fontId="73" fillId="0" borderId="6" xfId="0" applyFont="1" applyFill="1" applyBorder="1" applyAlignment="1">
      <alignment horizontal="left" vertical="center" wrapText="1"/>
    </xf>
    <xf numFmtId="0" fontId="73" fillId="0" borderId="0" xfId="0" applyFont="1" applyFill="1" applyBorder="1" applyAlignment="1">
      <alignment horizontal="left" vertical="center" wrapText="1"/>
    </xf>
    <xf numFmtId="0" fontId="63" fillId="6" borderId="6" xfId="0" applyFont="1" applyFill="1" applyBorder="1" applyAlignment="1">
      <alignment horizontal="center"/>
    </xf>
    <xf numFmtId="0" fontId="66" fillId="0" borderId="0" xfId="0" applyFont="1" applyFill="1" applyBorder="1" applyAlignment="1">
      <alignment vertical="center" wrapText="1"/>
    </xf>
    <xf numFmtId="0" fontId="66" fillId="6" borderId="6" xfId="0" applyFont="1" applyFill="1" applyBorder="1" applyAlignment="1">
      <alignment horizontal="center" vertical="center" wrapText="1"/>
    </xf>
    <xf numFmtId="0" fontId="77" fillId="0" borderId="6" xfId="0" applyFont="1" applyFill="1" applyBorder="1" applyAlignment="1"/>
    <xf numFmtId="0" fontId="77" fillId="0" borderId="0" xfId="0" applyFont="1" applyFill="1" applyBorder="1" applyAlignment="1"/>
    <xf numFmtId="0" fontId="63" fillId="0" borderId="0" xfId="0" applyFont="1" applyFill="1" applyBorder="1" applyAlignment="1">
      <alignment wrapText="1"/>
    </xf>
    <xf numFmtId="0" fontId="63" fillId="6" borderId="6" xfId="0" applyFont="1" applyFill="1" applyBorder="1" applyAlignment="1">
      <alignment horizontal="center" vertical="center"/>
    </xf>
    <xf numFmtId="0" fontId="70" fillId="6" borderId="6" xfId="13" applyFont="1" applyFill="1" applyBorder="1" applyAlignment="1">
      <alignment horizontal="center" vertical="center"/>
    </xf>
    <xf numFmtId="0" fontId="32" fillId="6" borderId="16" xfId="0" applyFont="1" applyFill="1" applyBorder="1" applyAlignment="1">
      <alignment horizontal="center" vertical="center" wrapText="1"/>
    </xf>
    <xf numFmtId="0" fontId="63" fillId="6" borderId="18" xfId="0" applyFont="1" applyFill="1" applyBorder="1" applyAlignment="1">
      <alignment horizontal="center" vertical="center" wrapText="1"/>
    </xf>
    <xf numFmtId="0" fontId="63" fillId="6" borderId="17" xfId="0" applyFont="1" applyFill="1" applyBorder="1" applyAlignment="1">
      <alignment horizontal="center" vertical="center" wrapText="1"/>
    </xf>
    <xf numFmtId="177" fontId="22" fillId="0" borderId="0" xfId="0" applyNumberFormat="1" applyFont="1" applyFill="1" applyAlignment="1">
      <alignment horizontal="center" vertical="center" wrapText="1"/>
    </xf>
    <xf numFmtId="0" fontId="22" fillId="0" borderId="0" xfId="0" applyFont="1" applyFill="1" applyAlignment="1">
      <alignment horizontal="left" vertical="center" wrapText="1"/>
    </xf>
    <xf numFmtId="0" fontId="0" fillId="0" borderId="0" xfId="0" applyFont="1" applyFill="1" applyAlignment="1"/>
    <xf numFmtId="0" fontId="0" fillId="0" borderId="0" xfId="0" applyFont="1" applyFill="1" applyAlignment="1">
      <alignment horizontal="right"/>
    </xf>
    <xf numFmtId="0" fontId="0" fillId="0" borderId="0" xfId="0" applyFill="1" applyBorder="1" applyAlignment="1"/>
    <xf numFmtId="0" fontId="0" fillId="0" borderId="0" xfId="0" applyFill="1" applyBorder="1" applyAlignment="1">
      <alignment horizontal="center" vertical="center" wrapText="1"/>
    </xf>
    <xf numFmtId="0" fontId="78" fillId="0" borderId="6" xfId="0" applyFont="1" applyFill="1" applyBorder="1" applyAlignment="1"/>
    <xf numFmtId="0" fontId="78" fillId="0" borderId="0" xfId="0" applyFont="1" applyFill="1" applyBorder="1" applyAlignment="1"/>
    <xf numFmtId="0" fontId="56" fillId="0" borderId="6" xfId="0" applyFont="1" applyFill="1" applyBorder="1" applyAlignment="1">
      <alignment horizontal="left" vertical="center" wrapText="1" indent="4"/>
    </xf>
    <xf numFmtId="0" fontId="56" fillId="0" borderId="6" xfId="0" applyFont="1" applyFill="1" applyBorder="1" applyAlignment="1">
      <alignment horizontal="left" vertical="center" wrapText="1" indent="3"/>
    </xf>
    <xf numFmtId="0" fontId="56" fillId="0" borderId="6" xfId="0" applyFont="1" applyFill="1" applyBorder="1" applyAlignment="1">
      <alignment horizontal="left" vertical="center" wrapText="1" indent="7"/>
    </xf>
    <xf numFmtId="0" fontId="0" fillId="0" borderId="6" xfId="0" applyFill="1" applyBorder="1" applyAlignment="1">
      <alignment horizontal="left" vertical="center" wrapText="1"/>
    </xf>
    <xf numFmtId="0" fontId="0" fillId="0" borderId="6" xfId="0" applyFill="1" applyBorder="1" applyAlignment="1">
      <alignment horizontal="left"/>
    </xf>
    <xf numFmtId="0" fontId="79" fillId="0" borderId="6" xfId="0" applyFont="1" applyFill="1" applyBorder="1" applyAlignment="1">
      <alignment horizontal="center" vertical="center" wrapText="1"/>
    </xf>
    <xf numFmtId="0" fontId="0" fillId="0" borderId="6" xfId="0" applyFill="1" applyBorder="1" applyAlignment="1">
      <alignment horizontal="center" vertical="center"/>
    </xf>
    <xf numFmtId="0" fontId="63" fillId="0" borderId="0" xfId="0" applyFont="1" applyFill="1" applyAlignment="1">
      <alignment vertical="center" wrapText="1"/>
    </xf>
    <xf numFmtId="9" fontId="0" fillId="0" borderId="6" xfId="0" applyNumberFormat="1" applyFill="1" applyBorder="1" applyAlignment="1">
      <alignment horizontal="center" vertical="center"/>
    </xf>
    <xf numFmtId="10" fontId="0" fillId="0" borderId="6" xfId="0" applyNumberFormat="1" applyFill="1" applyBorder="1" applyAlignment="1">
      <alignment horizontal="center" vertical="center"/>
    </xf>
    <xf numFmtId="0" fontId="80" fillId="0" borderId="18" xfId="0" applyFont="1" applyFill="1" applyBorder="1" applyAlignment="1">
      <alignment horizontal="center" vertical="center" wrapText="1"/>
    </xf>
    <xf numFmtId="0" fontId="80" fillId="0" borderId="6" xfId="0" applyFont="1" applyFill="1" applyBorder="1" applyAlignment="1">
      <alignment horizontal="center" vertical="center"/>
    </xf>
    <xf numFmtId="0" fontId="80" fillId="0" borderId="6" xfId="0" applyFont="1" applyFill="1" applyBorder="1" applyAlignment="1">
      <alignment horizontal="center" vertical="center" wrapText="1"/>
    </xf>
    <xf numFmtId="10" fontId="80" fillId="0" borderId="6" xfId="0" applyNumberFormat="1" applyFont="1" applyFill="1" applyBorder="1" applyAlignment="1">
      <alignment horizontal="center" vertical="center"/>
    </xf>
    <xf numFmtId="0" fontId="0" fillId="0" borderId="17" xfId="0" applyFill="1" applyBorder="1" applyAlignment="1">
      <alignment horizontal="center" vertical="center"/>
    </xf>
    <xf numFmtId="0" fontId="80" fillId="0" borderId="17" xfId="0" applyFont="1" applyFill="1" applyBorder="1" applyAlignment="1">
      <alignment horizontal="center" vertical="center" wrapText="1"/>
    </xf>
    <xf numFmtId="0" fontId="80" fillId="0" borderId="17" xfId="0" applyFont="1" applyFill="1" applyBorder="1" applyAlignment="1">
      <alignment horizontal="center" vertical="center"/>
    </xf>
    <xf numFmtId="0" fontId="23" fillId="6" borderId="6" xfId="0" applyFont="1" applyFill="1" applyBorder="1" applyAlignment="1">
      <alignment horizontal="center" vertical="center" wrapText="1"/>
    </xf>
    <xf numFmtId="0" fontId="22" fillId="6" borderId="6" xfId="0" applyFont="1" applyFill="1" applyBorder="1" applyAlignment="1">
      <alignment vertical="center" wrapText="1"/>
    </xf>
    <xf numFmtId="0" fontId="22" fillId="6" borderId="6" xfId="0" applyFont="1" applyFill="1" applyBorder="1" applyAlignment="1">
      <alignment horizontal="center" vertical="center" wrapText="1"/>
    </xf>
    <xf numFmtId="0" fontId="24" fillId="3" borderId="6" xfId="0" applyFont="1" applyFill="1" applyBorder="1" applyAlignment="1">
      <alignment vertical="center" wrapText="1"/>
    </xf>
    <xf numFmtId="0" fontId="24" fillId="6" borderId="6" xfId="0" applyFont="1" applyFill="1" applyBorder="1" applyAlignment="1">
      <alignment vertical="center"/>
    </xf>
    <xf numFmtId="10" fontId="22" fillId="3" borderId="6" xfId="0" applyNumberFormat="1" applyFont="1" applyFill="1" applyBorder="1" applyAlignment="1">
      <alignment horizontal="left" vertical="center" wrapText="1"/>
    </xf>
    <xf numFmtId="0" fontId="80" fillId="3" borderId="6" xfId="0" applyFont="1" applyFill="1" applyBorder="1" applyAlignment="1">
      <alignment horizontal="center" vertical="center"/>
    </xf>
    <xf numFmtId="0" fontId="25" fillId="6" borderId="6" xfId="0" applyFont="1" applyFill="1" applyBorder="1" applyAlignment="1">
      <alignment vertical="center" wrapText="1"/>
    </xf>
    <xf numFmtId="0" fontId="0" fillId="0" borderId="0" xfId="0" applyFill="1" applyBorder="1" applyAlignment="1">
      <alignment horizontal="left"/>
    </xf>
    <xf numFmtId="0" fontId="80" fillId="0" borderId="0" xfId="0" applyFont="1" applyFill="1" applyBorder="1" applyAlignment="1">
      <alignment horizontal="center" vertical="center"/>
    </xf>
    <xf numFmtId="0" fontId="80" fillId="0" borderId="16" xfId="0" applyFont="1" applyFill="1" applyBorder="1" applyAlignment="1">
      <alignment horizontal="center" vertical="center"/>
    </xf>
    <xf numFmtId="0" fontId="80" fillId="0" borderId="18" xfId="0" applyFont="1" applyFill="1" applyBorder="1" applyAlignment="1">
      <alignment horizontal="center" vertical="center"/>
    </xf>
    <xf numFmtId="0" fontId="0" fillId="0" borderId="18" xfId="0" applyFill="1" applyBorder="1" applyAlignment="1">
      <alignment horizontal="center" vertical="center"/>
    </xf>
    <xf numFmtId="0" fontId="0" fillId="0" borderId="0" xfId="0" applyFill="1" applyBorder="1" applyAlignment="1">
      <alignment horizontal="center" vertical="center"/>
    </xf>
    <xf numFmtId="10" fontId="23" fillId="0" borderId="6" xfId="0" applyNumberFormat="1" applyFont="1" applyFill="1" applyBorder="1" applyAlignment="1">
      <alignment horizontal="center" vertical="center" wrapText="1"/>
    </xf>
    <xf numFmtId="0" fontId="22" fillId="6" borderId="0" xfId="0" applyFont="1" applyFill="1" applyBorder="1" applyAlignment="1">
      <alignment horizontal="left" vertical="center" wrapText="1"/>
    </xf>
    <xf numFmtId="0" fontId="22" fillId="0" borderId="6" xfId="0" applyFont="1" applyFill="1" applyBorder="1" applyAlignment="1">
      <alignment horizontal="center" vertical="top" wrapText="1"/>
    </xf>
    <xf numFmtId="0" fontId="0" fillId="0" borderId="0" xfId="0" applyFill="1">
      <alignment vertical="center"/>
    </xf>
    <xf numFmtId="0" fontId="81" fillId="0" borderId="0" xfId="0" applyFont="1" applyFill="1" applyAlignment="1">
      <alignment horizontal="center" vertical="center"/>
    </xf>
    <xf numFmtId="0" fontId="0" fillId="0" borderId="44" xfId="0" applyFill="1" applyBorder="1" applyAlignment="1">
      <alignment horizontal="center" vertical="center"/>
    </xf>
    <xf numFmtId="0" fontId="0" fillId="0" borderId="22" xfId="0" applyFill="1" applyBorder="1" applyAlignment="1">
      <alignment horizontal="center" vertical="center"/>
    </xf>
    <xf numFmtId="0" fontId="76" fillId="0" borderId="21" xfId="0" applyFont="1" applyFill="1" applyBorder="1" applyAlignment="1">
      <alignment horizontal="center" vertical="center" wrapText="1"/>
    </xf>
    <xf numFmtId="0" fontId="76" fillId="0" borderId="16" xfId="0" applyFont="1" applyFill="1" applyBorder="1" applyAlignment="1">
      <alignment horizontal="center" vertical="center" wrapText="1"/>
    </xf>
    <xf numFmtId="0" fontId="0" fillId="0" borderId="46" xfId="0" applyFont="1" applyFill="1" applyBorder="1" applyAlignment="1">
      <alignment horizontal="center" vertical="center"/>
    </xf>
    <xf numFmtId="0" fontId="0" fillId="0" borderId="10" xfId="0" applyFill="1" applyBorder="1" applyAlignment="1">
      <alignment horizontal="center" vertical="center"/>
    </xf>
    <xf numFmtId="0" fontId="0" fillId="0" borderId="17" xfId="0" applyFill="1" applyBorder="1" applyAlignment="1">
      <alignment horizontal="center" vertical="center" wrapText="1"/>
    </xf>
    <xf numFmtId="0" fontId="0" fillId="0" borderId="46" xfId="0" applyFill="1" applyBorder="1" applyAlignment="1">
      <alignment horizontal="center"/>
    </xf>
    <xf numFmtId="0" fontId="0" fillId="0" borderId="10" xfId="0" applyFill="1" applyBorder="1" applyAlignment="1">
      <alignment horizontal="center"/>
    </xf>
    <xf numFmtId="0" fontId="76" fillId="0" borderId="21" xfId="0" applyFont="1" applyFill="1" applyBorder="1" applyAlignment="1">
      <alignment horizontal="left" vertical="center" wrapText="1"/>
    </xf>
    <xf numFmtId="0" fontId="76" fillId="0" borderId="6" xfId="0" applyFont="1" applyFill="1" applyBorder="1" applyAlignment="1">
      <alignment horizontal="left" vertical="center" wrapText="1"/>
    </xf>
    <xf numFmtId="0" fontId="76" fillId="6" borderId="21" xfId="0" applyFont="1" applyFill="1" applyBorder="1" applyAlignment="1">
      <alignment horizontal="left" vertical="center" wrapText="1"/>
    </xf>
    <xf numFmtId="0" fontId="76" fillId="6" borderId="6" xfId="0" applyFont="1" applyFill="1" applyBorder="1" applyAlignment="1">
      <alignment horizontal="left" vertical="center" wrapText="1"/>
    </xf>
    <xf numFmtId="0" fontId="0" fillId="0" borderId="46" xfId="0" applyFill="1" applyBorder="1" applyAlignment="1"/>
    <xf numFmtId="0" fontId="0" fillId="0" borderId="10" xfId="0" applyFill="1" applyBorder="1" applyAlignment="1"/>
    <xf numFmtId="0" fontId="76" fillId="0" borderId="21" xfId="0" applyFont="1" applyFill="1" applyBorder="1" applyAlignment="1">
      <alignment horizontal="left" vertical="center" wrapText="1" indent="4"/>
    </xf>
    <xf numFmtId="0" fontId="76" fillId="0" borderId="6" xfId="0" applyFont="1" applyFill="1" applyBorder="1" applyAlignment="1">
      <alignment horizontal="left" vertical="center" wrapText="1" indent="4"/>
    </xf>
    <xf numFmtId="0" fontId="0" fillId="0" borderId="45" xfId="0" applyFill="1" applyBorder="1" applyAlignment="1"/>
    <xf numFmtId="0" fontId="0" fillId="0" borderId="23" xfId="0" applyFill="1" applyBorder="1" applyAlignment="1"/>
    <xf numFmtId="0" fontId="76" fillId="0" borderId="21" xfId="0" applyFont="1" applyFill="1" applyBorder="1" applyAlignment="1">
      <alignment horizontal="left" vertical="center" wrapText="1" indent="7"/>
    </xf>
    <xf numFmtId="0" fontId="76" fillId="0" borderId="6" xfId="0" applyFont="1" applyFill="1" applyBorder="1" applyAlignment="1">
      <alignment horizontal="left" vertical="center" wrapText="1" indent="7"/>
    </xf>
    <xf numFmtId="0" fontId="0" fillId="0" borderId="46" xfId="0" applyFill="1" applyBorder="1" applyAlignment="1">
      <alignment horizontal="center" vertical="center"/>
    </xf>
    <xf numFmtId="0" fontId="0" fillId="0" borderId="45" xfId="0" applyFill="1" applyBorder="1" applyAlignment="1">
      <alignment horizontal="center" vertical="center"/>
    </xf>
    <xf numFmtId="0" fontId="0" fillId="0" borderId="23" xfId="0" applyFill="1" applyBorder="1" applyAlignment="1">
      <alignment horizontal="center" vertical="center"/>
    </xf>
    <xf numFmtId="0" fontId="79" fillId="0" borderId="17" xfId="0" applyFont="1" applyFill="1" applyBorder="1" applyAlignment="1">
      <alignment horizontal="center" vertical="center" wrapText="1"/>
    </xf>
    <xf numFmtId="0" fontId="79" fillId="0" borderId="16" xfId="0" applyFont="1" applyFill="1" applyBorder="1" applyAlignment="1">
      <alignment horizontal="center" vertical="center" wrapText="1"/>
    </xf>
    <xf numFmtId="10" fontId="59" fillId="0" borderId="0" xfId="0" applyNumberFormat="1" applyFont="1" applyFill="1" applyAlignment="1">
      <alignment horizontal="center"/>
    </xf>
    <xf numFmtId="10" fontId="79" fillId="0" borderId="6" xfId="0" applyNumberFormat="1" applyFont="1" applyFill="1" applyBorder="1" applyAlignment="1">
      <alignment horizontal="center" vertical="center" wrapText="1"/>
    </xf>
    <xf numFmtId="0" fontId="79" fillId="0" borderId="18" xfId="0" applyFont="1" applyFill="1" applyBorder="1" applyAlignment="1">
      <alignment horizontal="center" vertical="center" wrapText="1"/>
    </xf>
    <xf numFmtId="0" fontId="0" fillId="0" borderId="6" xfId="0" applyFont="1" applyFill="1" applyBorder="1" applyAlignment="1">
      <alignment horizontal="center"/>
    </xf>
    <xf numFmtId="0" fontId="0" fillId="0" borderId="6" xfId="0" applyFill="1" applyBorder="1" applyAlignment="1">
      <alignment horizontal="center"/>
    </xf>
    <xf numFmtId="10" fontId="0" fillId="0" borderId="6" xfId="0" applyNumberFormat="1" applyFill="1" applyBorder="1" applyAlignment="1">
      <alignment horizontal="center"/>
    </xf>
    <xf numFmtId="0" fontId="25" fillId="0" borderId="12" xfId="0" applyFont="1" applyFill="1" applyBorder="1" applyAlignment="1">
      <alignment vertical="center" wrapText="1"/>
    </xf>
    <xf numFmtId="9" fontId="79" fillId="0" borderId="6" xfId="0" applyNumberFormat="1" applyFont="1" applyFill="1" applyBorder="1" applyAlignment="1">
      <alignment horizontal="center" vertical="center" wrapText="1"/>
    </xf>
    <xf numFmtId="0" fontId="0" fillId="0" borderId="18" xfId="0" applyFill="1" applyBorder="1" applyAlignment="1">
      <alignment horizontal="center" vertical="center" wrapText="1"/>
    </xf>
    <xf numFmtId="0" fontId="33" fillId="0" borderId="6" xfId="13" applyFont="1" applyBorder="1" applyAlignment="1">
      <alignment horizontal="left" vertical="center" wrapText="1"/>
    </xf>
    <xf numFmtId="9" fontId="33" fillId="0" borderId="6" xfId="13" applyNumberFormat="1" applyFont="1" applyBorder="1" applyAlignment="1">
      <alignment horizontal="center" vertical="center" wrapText="1"/>
    </xf>
    <xf numFmtId="9" fontId="79" fillId="6" borderId="6" xfId="0" applyNumberFormat="1" applyFont="1" applyFill="1" applyBorder="1" applyAlignment="1">
      <alignment horizontal="center" vertical="center" wrapText="1"/>
    </xf>
    <xf numFmtId="0" fontId="0" fillId="0" borderId="16" xfId="0" applyFill="1" applyBorder="1" applyAlignment="1">
      <alignment horizontal="center" vertical="center" wrapText="1"/>
    </xf>
    <xf numFmtId="0" fontId="25" fillId="0" borderId="0" xfId="0" applyFont="1" applyFill="1" applyBorder="1" applyAlignment="1">
      <alignment horizontal="left" vertical="center" wrapText="1"/>
    </xf>
    <xf numFmtId="10" fontId="82" fillId="0" borderId="6" xfId="0" applyNumberFormat="1" applyFont="1" applyFill="1" applyBorder="1" applyAlignment="1">
      <alignment horizontal="center" vertical="center"/>
    </xf>
    <xf numFmtId="0" fontId="0" fillId="0" borderId="6" xfId="0" applyFill="1" applyBorder="1" applyAlignment="1">
      <alignment wrapText="1"/>
    </xf>
    <xf numFmtId="178" fontId="0" fillId="0" borderId="6" xfId="0" applyNumberFormat="1" applyFill="1" applyBorder="1" applyAlignment="1">
      <alignment horizontal="center" wrapText="1"/>
    </xf>
    <xf numFmtId="0" fontId="0" fillId="0" borderId="16" xfId="0" applyFill="1" applyBorder="1" applyAlignment="1">
      <alignment horizontal="center" vertical="center"/>
    </xf>
    <xf numFmtId="0" fontId="36" fillId="0" borderId="6" xfId="13" applyFont="1" applyBorder="1"/>
    <xf numFmtId="0" fontId="83" fillId="0" borderId="6" xfId="13" applyFont="1" applyFill="1" applyBorder="1" applyAlignment="1">
      <alignment wrapText="1"/>
    </xf>
    <xf numFmtId="0" fontId="36" fillId="0" borderId="6" xfId="13" applyFont="1" applyBorder="1" applyAlignment="1">
      <alignment wrapText="1"/>
    </xf>
    <xf numFmtId="0" fontId="83" fillId="0" borderId="6" xfId="13" applyFont="1" applyBorder="1" applyAlignment="1">
      <alignment horizontal="center" wrapText="1"/>
    </xf>
    <xf numFmtId="0" fontId="84" fillId="0" borderId="6" xfId="0" applyFont="1" applyFill="1" applyBorder="1" applyAlignment="1"/>
    <xf numFmtId="0" fontId="53" fillId="0" borderId="0" xfId="0" applyFont="1" applyFill="1" applyBorder="1" applyAlignment="1">
      <alignment horizontal="center" vertical="center" wrapText="1"/>
    </xf>
    <xf numFmtId="0" fontId="53" fillId="0" borderId="0" xfId="0" applyFont="1" applyFill="1" applyBorder="1" applyAlignment="1">
      <alignment horizontal="center" vertical="center"/>
    </xf>
    <xf numFmtId="0" fontId="76" fillId="0" borderId="0" xfId="0" applyFont="1" applyFill="1" applyBorder="1" applyAlignment="1">
      <alignment horizontal="center" vertical="center" wrapText="1"/>
    </xf>
    <xf numFmtId="10" fontId="76" fillId="0" borderId="6" xfId="0" applyNumberFormat="1" applyFont="1" applyFill="1" applyBorder="1" applyAlignment="1">
      <alignment horizontal="center" vertical="center" wrapText="1"/>
    </xf>
    <xf numFmtId="0" fontId="0" fillId="0" borderId="17" xfId="0" applyFill="1" applyBorder="1" applyAlignment="1">
      <alignment horizontal="center" wrapText="1"/>
    </xf>
    <xf numFmtId="0" fontId="0" fillId="0" borderId="0" xfId="0" applyFill="1" applyBorder="1" applyAlignment="1">
      <alignment horizontal="center" wrapText="1"/>
    </xf>
    <xf numFmtId="0" fontId="0" fillId="0" borderId="6" xfId="0" applyFill="1" applyBorder="1" applyAlignment="1">
      <alignment horizontal="center" wrapText="1"/>
    </xf>
    <xf numFmtId="0" fontId="0" fillId="0" borderId="6" xfId="0" applyFont="1" applyFill="1" applyBorder="1" applyAlignment="1">
      <alignment wrapText="1"/>
    </xf>
    <xf numFmtId="0" fontId="0" fillId="0" borderId="0" xfId="0" applyFont="1" applyFill="1" applyBorder="1" applyAlignment="1">
      <alignment wrapText="1"/>
    </xf>
    <xf numFmtId="0" fontId="0" fillId="0" borderId="0" xfId="0" applyFill="1" applyBorder="1" applyAlignment="1">
      <alignment wrapText="1"/>
    </xf>
    <xf numFmtId="0" fontId="33" fillId="0" borderId="6" xfId="13" applyFont="1" applyBorder="1" applyAlignment="1">
      <alignment horizontal="center" vertical="center"/>
    </xf>
    <xf numFmtId="0" fontId="9" fillId="0" borderId="18" xfId="0" applyFont="1" applyFill="1" applyBorder="1" applyAlignment="1">
      <alignment horizontal="center" vertical="center"/>
    </xf>
    <xf numFmtId="0" fontId="9" fillId="0" borderId="17" xfId="0" applyFont="1" applyFill="1" applyBorder="1" applyAlignment="1">
      <alignment horizontal="center" vertical="center"/>
    </xf>
    <xf numFmtId="10" fontId="22" fillId="3" borderId="6" xfId="0" applyNumberFormat="1" applyFont="1" applyFill="1" applyBorder="1" applyAlignment="1">
      <alignment horizontal="center" vertical="center" wrapText="1"/>
    </xf>
    <xf numFmtId="9" fontId="22" fillId="3" borderId="6" xfId="0" applyNumberFormat="1" applyFont="1" applyFill="1" applyBorder="1" applyAlignment="1">
      <alignment horizontal="center" vertical="center" wrapText="1"/>
    </xf>
    <xf numFmtId="0" fontId="85" fillId="0" borderId="0" xfId="0" applyFont="1" applyAlignment="1">
      <alignment horizontal="center" vertical="center"/>
    </xf>
    <xf numFmtId="0" fontId="58" fillId="0" borderId="0" xfId="0" applyFont="1" applyAlignment="1">
      <alignment horizontal="justify" vertical="center"/>
    </xf>
    <xf numFmtId="0" fontId="58" fillId="0" borderId="40" xfId="0" applyFont="1" applyBorder="1" applyAlignment="1">
      <alignment horizontal="left" vertical="center" wrapText="1"/>
    </xf>
    <xf numFmtId="0" fontId="56" fillId="0" borderId="36" xfId="0" applyFont="1" applyBorder="1" applyAlignment="1">
      <alignment horizontal="center" vertical="center" wrapText="1"/>
    </xf>
    <xf numFmtId="0" fontId="58" fillId="0" borderId="38" xfId="0" applyFont="1" applyBorder="1" applyAlignment="1">
      <alignment horizontal="center" vertical="center" wrapText="1"/>
    </xf>
    <xf numFmtId="0" fontId="59" fillId="0" borderId="28" xfId="0" applyFont="1" applyBorder="1" applyAlignment="1">
      <alignment horizontal="center" vertical="center" wrapText="1"/>
    </xf>
    <xf numFmtId="0" fontId="59" fillId="0" borderId="20" xfId="0" applyFont="1" applyBorder="1" applyAlignment="1">
      <alignment horizontal="center" vertical="center" wrapText="1"/>
    </xf>
    <xf numFmtId="0" fontId="59" fillId="0" borderId="36" xfId="0" applyFont="1" applyBorder="1" applyAlignment="1">
      <alignment horizontal="center" vertical="center" wrapText="1"/>
    </xf>
    <xf numFmtId="0" fontId="58" fillId="0" borderId="28" xfId="0" applyFont="1" applyBorder="1" applyAlignment="1">
      <alignment horizontal="center" vertical="center" wrapText="1"/>
    </xf>
    <xf numFmtId="0" fontId="0" fillId="0" borderId="38" xfId="0" applyBorder="1">
      <alignment vertical="center"/>
    </xf>
    <xf numFmtId="0" fontId="58" fillId="0" borderId="28" xfId="0" applyFont="1" applyBorder="1" applyAlignment="1">
      <alignment horizontal="left" vertical="center" wrapText="1"/>
    </xf>
    <xf numFmtId="0" fontId="58" fillId="0" borderId="28" xfId="0" applyFont="1" applyBorder="1" applyAlignment="1">
      <alignment horizontal="left" vertical="center" wrapText="1" indent="4"/>
    </xf>
    <xf numFmtId="0" fontId="58" fillId="0" borderId="28" xfId="0" applyFont="1" applyBorder="1" applyAlignment="1">
      <alignment horizontal="left" vertical="center" wrapText="1" indent="3"/>
    </xf>
    <xf numFmtId="0" fontId="0" fillId="0" borderId="27" xfId="0" applyBorder="1">
      <alignment vertical="center"/>
    </xf>
    <xf numFmtId="0" fontId="58" fillId="0" borderId="28" xfId="0" applyFont="1" applyBorder="1" applyAlignment="1">
      <alignment horizontal="left" vertical="center" wrapText="1" indent="7"/>
    </xf>
    <xf numFmtId="0" fontId="58" fillId="0" borderId="27" xfId="0" applyFont="1" applyBorder="1" applyAlignment="1">
      <alignment horizontal="center" vertical="center" wrapText="1"/>
    </xf>
    <xf numFmtId="0" fontId="58" fillId="0" borderId="0" xfId="0" applyFont="1" applyAlignment="1">
      <alignment horizontal="justify" vertical="center" wrapText="1" indent="2"/>
    </xf>
    <xf numFmtId="0" fontId="58" fillId="0" borderId="37" xfId="0" applyFont="1" applyBorder="1" applyAlignment="1">
      <alignment horizontal="justify" vertical="center" wrapText="1" indent="2"/>
    </xf>
    <xf numFmtId="0" fontId="56" fillId="0" borderId="0" xfId="0" applyFont="1" applyAlignment="1">
      <alignment horizontal="justify" vertical="center" wrapText="1" indent="2"/>
    </xf>
    <xf numFmtId="0" fontId="56" fillId="0" borderId="33" xfId="0" applyFont="1" applyBorder="1" applyAlignment="1">
      <alignment horizontal="center" vertical="center" wrapText="1"/>
    </xf>
    <xf numFmtId="0" fontId="56" fillId="0" borderId="28" xfId="0" applyFont="1" applyBorder="1" applyAlignment="1">
      <alignment horizontal="center" vertical="center" wrapText="1"/>
    </xf>
    <xf numFmtId="0" fontId="58" fillId="0" borderId="33" xfId="0" applyFont="1" applyBorder="1" applyAlignment="1">
      <alignment horizontal="left" vertical="center" wrapText="1"/>
    </xf>
    <xf numFmtId="0" fontId="58" fillId="0" borderId="20" xfId="0" applyFont="1" applyBorder="1" applyAlignment="1">
      <alignment horizontal="center" vertical="center" wrapText="1"/>
    </xf>
    <xf numFmtId="0" fontId="58" fillId="0" borderId="37" xfId="0" applyFont="1" applyBorder="1" applyAlignment="1">
      <alignment horizontal="center" vertical="center" wrapText="1"/>
    </xf>
    <xf numFmtId="0" fontId="0" fillId="0" borderId="28" xfId="0" applyBorder="1">
      <alignment vertical="center"/>
    </xf>
    <xf numFmtId="0" fontId="56" fillId="0" borderId="28" xfId="0" applyFont="1" applyBorder="1" applyAlignment="1">
      <alignment horizontal="left" vertical="center" wrapText="1"/>
    </xf>
    <xf numFmtId="0" fontId="0" fillId="0" borderId="37" xfId="0" applyBorder="1">
      <alignment vertical="center"/>
    </xf>
    <xf numFmtId="0" fontId="22" fillId="3" borderId="16" xfId="0" applyFont="1" applyFill="1" applyBorder="1" applyAlignment="1">
      <alignment horizontal="center" vertical="top" wrapText="1"/>
    </xf>
    <xf numFmtId="0" fontId="22" fillId="3" borderId="0" xfId="0" applyFont="1" applyFill="1" applyBorder="1" applyAlignment="1">
      <alignment horizontal="center" vertical="top" wrapText="1"/>
    </xf>
    <xf numFmtId="0" fontId="9" fillId="0" borderId="18" xfId="0" applyFont="1" applyFill="1" applyBorder="1" applyAlignment="1">
      <alignment horizontal="center" vertical="top" wrapText="1"/>
    </xf>
    <xf numFmtId="0" fontId="9" fillId="0" borderId="0" xfId="0" applyFont="1" applyFill="1" applyBorder="1" applyAlignment="1">
      <alignment horizontal="center" vertical="top" wrapText="1"/>
    </xf>
    <xf numFmtId="0" fontId="9" fillId="0" borderId="17" xfId="0" applyFont="1" applyFill="1" applyBorder="1" applyAlignment="1">
      <alignment horizontal="center" vertical="top" wrapText="1"/>
    </xf>
    <xf numFmtId="0" fontId="22" fillId="3" borderId="6" xfId="0" applyFont="1" applyFill="1" applyBorder="1" applyAlignment="1">
      <alignment horizontal="center" vertical="top" wrapText="1"/>
    </xf>
    <xf numFmtId="0" fontId="22" fillId="3" borderId="0" xfId="0" applyFont="1" applyFill="1" applyBorder="1" applyAlignment="1">
      <alignment horizontal="center" vertical="center" wrapText="1"/>
    </xf>
    <xf numFmtId="0" fontId="56" fillId="0" borderId="0" xfId="0" applyFont="1" applyBorder="1" applyAlignment="1">
      <alignment horizontal="center" vertical="center" wrapText="1"/>
    </xf>
    <xf numFmtId="0" fontId="59" fillId="0" borderId="0" xfId="0" applyFont="1" applyBorder="1" applyAlignment="1">
      <alignment horizontal="center" vertical="center" wrapText="1"/>
    </xf>
    <xf numFmtId="9" fontId="59" fillId="0" borderId="28" xfId="0" applyNumberFormat="1" applyFont="1" applyBorder="1" applyAlignment="1">
      <alignment horizontal="center" vertical="center" wrapText="1"/>
    </xf>
    <xf numFmtId="0" fontId="58" fillId="0" borderId="0" xfId="0" applyFont="1" applyBorder="1" applyAlignment="1">
      <alignment horizontal="left" vertical="center" wrapText="1"/>
    </xf>
    <xf numFmtId="0" fontId="58" fillId="0" borderId="0" xfId="0" applyFont="1" applyBorder="1" applyAlignment="1">
      <alignment horizontal="left" vertical="center" wrapText="1" indent="3"/>
    </xf>
    <xf numFmtId="0" fontId="56" fillId="0" borderId="37" xfId="0" applyFont="1" applyBorder="1" applyAlignment="1">
      <alignment horizontal="justify" vertical="center" wrapText="1" indent="2"/>
    </xf>
    <xf numFmtId="0" fontId="56" fillId="0" borderId="0" xfId="0" applyFont="1" applyBorder="1" applyAlignment="1">
      <alignment horizontal="justify" vertical="center" wrapText="1" indent="2"/>
    </xf>
    <xf numFmtId="0" fontId="58" fillId="0" borderId="0" xfId="0" applyFont="1" applyBorder="1" applyAlignment="1">
      <alignment horizontal="justify" vertical="center" wrapText="1" indent="2"/>
    </xf>
    <xf numFmtId="0" fontId="58" fillId="0" borderId="20" xfId="0" applyFont="1" applyBorder="1" applyAlignment="1">
      <alignment horizontal="center" vertical="top" wrapText="1"/>
    </xf>
    <xf numFmtId="0" fontId="58" fillId="0" borderId="0" xfId="0" applyFont="1" applyBorder="1" applyAlignment="1">
      <alignment horizontal="center" vertical="top" wrapText="1"/>
    </xf>
    <xf numFmtId="0" fontId="58" fillId="0" borderId="37" xfId="0" applyFont="1" applyBorder="1" applyAlignment="1">
      <alignment horizontal="center" vertical="top" wrapText="1"/>
    </xf>
    <xf numFmtId="0" fontId="58" fillId="0" borderId="28" xfId="0" applyFont="1" applyBorder="1" applyAlignment="1">
      <alignment horizontal="center" vertical="top" wrapText="1"/>
    </xf>
    <xf numFmtId="10" fontId="17" fillId="0" borderId="28" xfId="0" applyNumberFormat="1" applyFont="1" applyBorder="1" applyAlignment="1">
      <alignment horizontal="center" vertical="center" wrapText="1"/>
    </xf>
    <xf numFmtId="0" fontId="58" fillId="0" borderId="37" xfId="0" applyFont="1" applyBorder="1" applyAlignment="1">
      <alignment horizontal="left" vertical="center" wrapText="1" indent="1"/>
    </xf>
    <xf numFmtId="9" fontId="58" fillId="0" borderId="28" xfId="0" applyNumberFormat="1" applyFont="1" applyBorder="1" applyAlignment="1">
      <alignment horizontal="center" vertical="center" wrapText="1"/>
    </xf>
    <xf numFmtId="0" fontId="58" fillId="0" borderId="37" xfId="0" applyFont="1" applyBorder="1" applyAlignment="1">
      <alignment horizontal="left" vertical="center" wrapText="1"/>
    </xf>
    <xf numFmtId="0" fontId="0" fillId="0" borderId="0" xfId="0" applyBorder="1">
      <alignment vertical="center"/>
    </xf>
    <xf numFmtId="0" fontId="33" fillId="0" borderId="0" xfId="0" applyFont="1" applyFill="1">
      <alignment vertical="center"/>
    </xf>
    <xf numFmtId="0" fontId="33" fillId="0" borderId="0" xfId="0" applyFont="1" applyAlignment="1">
      <alignment horizontal="left" vertical="center"/>
    </xf>
    <xf numFmtId="0" fontId="33" fillId="0" borderId="33" xfId="0" applyFont="1" applyBorder="1" applyAlignment="1">
      <alignment horizontal="left" vertical="center"/>
    </xf>
    <xf numFmtId="0" fontId="86" fillId="0" borderId="34" xfId="0" applyFont="1" applyBorder="1" applyAlignment="1">
      <alignment horizontal="center" vertical="center" wrapText="1"/>
    </xf>
    <xf numFmtId="0" fontId="86" fillId="0" borderId="36" xfId="0" applyFont="1" applyBorder="1" applyAlignment="1">
      <alignment horizontal="center" vertical="center" wrapText="1"/>
    </xf>
    <xf numFmtId="0" fontId="76" fillId="0" borderId="34" xfId="0" applyFont="1" applyFill="1" applyBorder="1" applyAlignment="1">
      <alignment horizontal="center" vertical="center" wrapText="1"/>
    </xf>
    <xf numFmtId="0" fontId="76" fillId="0" borderId="36" xfId="0" applyFont="1" applyFill="1" applyBorder="1" applyAlignment="1">
      <alignment horizontal="center" vertical="center" wrapText="1"/>
    </xf>
    <xf numFmtId="0" fontId="87" fillId="0" borderId="34" xfId="0" applyFont="1" applyFill="1" applyBorder="1" applyAlignment="1">
      <alignment horizontal="center" vertical="center" wrapText="1"/>
    </xf>
    <xf numFmtId="0" fontId="87" fillId="0" borderId="36" xfId="0" applyFont="1" applyFill="1" applyBorder="1" applyAlignment="1">
      <alignment horizontal="center" vertical="center" wrapText="1"/>
    </xf>
    <xf numFmtId="10" fontId="87" fillId="0" borderId="34" xfId="0" applyNumberFormat="1" applyFont="1" applyFill="1" applyBorder="1" applyAlignment="1">
      <alignment horizontal="center" vertical="center" wrapText="1"/>
    </xf>
    <xf numFmtId="10" fontId="87" fillId="0" borderId="36" xfId="0" applyNumberFormat="1" applyFont="1" applyFill="1" applyBorder="1" applyAlignment="1">
      <alignment horizontal="center" vertical="center" wrapText="1"/>
    </xf>
    <xf numFmtId="0" fontId="87" fillId="0" borderId="49" xfId="0" applyFont="1" applyFill="1" applyBorder="1" applyAlignment="1">
      <alignment horizontal="center" vertical="center" wrapText="1"/>
    </xf>
    <xf numFmtId="0" fontId="87" fillId="0" borderId="50" xfId="0" applyFont="1" applyFill="1" applyBorder="1" applyAlignment="1">
      <alignment horizontal="center" vertical="center" wrapText="1"/>
    </xf>
    <xf numFmtId="0" fontId="76" fillId="0" borderId="50" xfId="0" applyFont="1" applyFill="1" applyBorder="1" applyAlignment="1">
      <alignment horizontal="center" vertical="center" wrapText="1"/>
    </xf>
    <xf numFmtId="0" fontId="76" fillId="0" borderId="49" xfId="0" applyFont="1" applyFill="1" applyBorder="1" applyAlignment="1">
      <alignment horizontal="center" vertical="center" wrapText="1"/>
    </xf>
    <xf numFmtId="0" fontId="33" fillId="6" borderId="34" xfId="0" applyFont="1" applyFill="1" applyBorder="1" applyAlignment="1">
      <alignment horizontal="center" vertical="center" wrapText="1"/>
    </xf>
    <xf numFmtId="0" fontId="33" fillId="6" borderId="36" xfId="0" applyFont="1" applyFill="1" applyBorder="1" applyAlignment="1">
      <alignment horizontal="center" vertical="center" wrapText="1"/>
    </xf>
    <xf numFmtId="0" fontId="33" fillId="0" borderId="38" xfId="0" applyFont="1" applyBorder="1" applyAlignment="1">
      <alignment horizontal="left" vertical="center" wrapText="1"/>
    </xf>
    <xf numFmtId="0" fontId="33" fillId="6" borderId="27" xfId="0" applyFont="1" applyFill="1" applyBorder="1" applyAlignment="1">
      <alignment horizontal="center" vertical="center" wrapText="1"/>
    </xf>
    <xf numFmtId="0" fontId="33" fillId="0" borderId="27" xfId="0" applyFont="1" applyBorder="1" applyAlignment="1">
      <alignment horizontal="left" vertical="center" wrapText="1" indent="2"/>
    </xf>
    <xf numFmtId="0" fontId="88" fillId="0" borderId="34" xfId="0" applyFont="1" applyFill="1" applyBorder="1" applyAlignment="1">
      <alignment horizontal="center" vertical="center" wrapText="1"/>
    </xf>
    <xf numFmtId="0" fontId="88" fillId="0" borderId="49" xfId="0" applyFont="1" applyFill="1" applyBorder="1" applyAlignment="1">
      <alignment horizontal="center" vertical="center" wrapText="1"/>
    </xf>
    <xf numFmtId="0" fontId="34" fillId="0" borderId="33" xfId="0" applyFont="1" applyBorder="1" applyAlignment="1">
      <alignment horizontal="left" vertical="center"/>
    </xf>
    <xf numFmtId="9" fontId="33" fillId="0" borderId="34" xfId="0" applyNumberFormat="1" applyFont="1" applyBorder="1" applyAlignment="1">
      <alignment horizontal="center" vertical="center" wrapText="1"/>
    </xf>
    <xf numFmtId="9" fontId="33" fillId="0" borderId="36" xfId="0" applyNumberFormat="1" applyFont="1" applyBorder="1" applyAlignment="1">
      <alignment horizontal="center" vertical="center" wrapText="1"/>
    </xf>
    <xf numFmtId="0" fontId="33" fillId="0" borderId="34" xfId="0" applyFont="1" applyBorder="1" applyAlignment="1">
      <alignment horizontal="justify" vertical="center" wrapText="1"/>
    </xf>
    <xf numFmtId="0" fontId="33" fillId="0" borderId="36" xfId="0" applyFont="1" applyBorder="1" applyAlignment="1">
      <alignment horizontal="justify" vertical="center" wrapText="1"/>
    </xf>
    <xf numFmtId="0" fontId="33" fillId="0" borderId="40" xfId="0" applyFont="1" applyBorder="1" applyAlignment="1">
      <alignment horizontal="left" vertical="center" wrapText="1" indent="2"/>
    </xf>
    <xf numFmtId="0" fontId="33" fillId="0" borderId="27" xfId="0" applyFont="1" applyBorder="1" applyAlignment="1">
      <alignment horizontal="left" vertical="center" wrapText="1" indent="3"/>
    </xf>
    <xf numFmtId="0" fontId="8" fillId="0" borderId="0" xfId="0" applyFont="1" applyFill="1" applyBorder="1" applyAlignment="1">
      <alignment horizontal="left" vertical="center"/>
    </xf>
    <xf numFmtId="0" fontId="33" fillId="0" borderId="0" xfId="0" applyFont="1" applyFill="1" applyBorder="1" applyAlignment="1">
      <alignment horizontal="left" vertical="center"/>
    </xf>
    <xf numFmtId="0" fontId="33" fillId="0" borderId="0" xfId="0" applyFont="1" applyAlignment="1">
      <alignment horizontal="right" vertical="center"/>
    </xf>
    <xf numFmtId="0" fontId="86" fillId="0" borderId="6" xfId="0" applyFont="1" applyBorder="1" applyAlignment="1">
      <alignment horizontal="center" vertical="center" wrapText="1"/>
    </xf>
    <xf numFmtId="178" fontId="33" fillId="0" borderId="6" xfId="0" applyNumberFormat="1" applyFont="1" applyBorder="1" applyAlignment="1">
      <alignment horizontal="center" vertical="center" wrapText="1"/>
    </xf>
    <xf numFmtId="178" fontId="1" fillId="0" borderId="6" xfId="0" applyNumberFormat="1" applyFont="1" applyFill="1" applyBorder="1" applyAlignment="1">
      <alignment horizontal="center" vertical="center" wrapText="1"/>
    </xf>
    <xf numFmtId="0" fontId="1" fillId="0" borderId="6"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6" xfId="0" applyFont="1" applyBorder="1" applyAlignment="1">
      <alignment horizontal="left" vertical="center" wrapText="1" indent="2"/>
    </xf>
    <xf numFmtId="0" fontId="33" fillId="0" borderId="0" xfId="0" applyFont="1" applyBorder="1" applyAlignment="1">
      <alignment horizontal="left" vertical="center" wrapText="1"/>
    </xf>
    <xf numFmtId="0" fontId="8" fillId="0" borderId="0" xfId="0" applyFont="1" applyAlignment="1">
      <alignment horizontal="left" vertical="center" wrapText="1"/>
    </xf>
    <xf numFmtId="0" fontId="33" fillId="0" borderId="51" xfId="0" applyFont="1" applyBorder="1" applyAlignment="1">
      <alignment horizontal="center" vertical="center" wrapText="1"/>
    </xf>
    <xf numFmtId="0" fontId="33" fillId="0" borderId="52" xfId="0" applyFont="1" applyBorder="1" applyAlignment="1">
      <alignment horizontal="center" vertical="center" wrapText="1"/>
    </xf>
    <xf numFmtId="0" fontId="33" fillId="0" borderId="53" xfId="0" applyFont="1" applyBorder="1" applyAlignment="1">
      <alignment horizontal="center" vertical="center" wrapText="1"/>
    </xf>
    <xf numFmtId="0" fontId="33" fillId="0" borderId="54" xfId="0" applyFont="1" applyBorder="1" applyAlignment="1">
      <alignment horizontal="center" vertical="center" wrapText="1"/>
    </xf>
    <xf numFmtId="0" fontId="33" fillId="0" borderId="55" xfId="0" applyFont="1" applyBorder="1" applyAlignment="1">
      <alignment horizontal="center" vertical="center" wrapText="1"/>
    </xf>
    <xf numFmtId="0" fontId="33" fillId="0" borderId="56" xfId="0" applyFont="1" applyBorder="1" applyAlignment="1">
      <alignment horizontal="center" vertical="center" wrapText="1"/>
    </xf>
    <xf numFmtId="0" fontId="33" fillId="0" borderId="57" xfId="0" applyFont="1" applyBorder="1" applyAlignment="1">
      <alignment horizontal="center" vertical="center" wrapText="1"/>
    </xf>
    <xf numFmtId="0" fontId="34" fillId="0" borderId="55" xfId="0" applyFont="1" applyBorder="1" applyAlignment="1">
      <alignment horizontal="left" vertical="center" wrapText="1"/>
    </xf>
    <xf numFmtId="178" fontId="33" fillId="0" borderId="55" xfId="0" applyNumberFormat="1" applyFont="1" applyBorder="1" applyAlignment="1">
      <alignment horizontal="right" vertical="center" wrapText="1"/>
    </xf>
    <xf numFmtId="10" fontId="33" fillId="0" borderId="57" xfId="0" applyNumberFormat="1" applyFont="1" applyBorder="1" applyAlignment="1">
      <alignment horizontal="right" vertical="center" wrapText="1"/>
    </xf>
    <xf numFmtId="0" fontId="34" fillId="0" borderId="55" xfId="0" applyFont="1" applyBorder="1" applyAlignment="1">
      <alignment horizontal="left" vertical="center" wrapText="1" indent="4"/>
    </xf>
    <xf numFmtId="0" fontId="34" fillId="0" borderId="58" xfId="0" applyFont="1" applyBorder="1" applyAlignment="1">
      <alignment horizontal="left" vertical="center" wrapText="1"/>
    </xf>
    <xf numFmtId="178" fontId="33" fillId="0" borderId="58" xfId="0" applyNumberFormat="1" applyFont="1" applyBorder="1" applyAlignment="1">
      <alignment horizontal="right" vertical="center" wrapText="1"/>
    </xf>
    <xf numFmtId="10" fontId="33" fillId="0" borderId="33" xfId="0" applyNumberFormat="1" applyFont="1" applyBorder="1" applyAlignment="1">
      <alignment horizontal="right" vertical="center" wrapText="1"/>
    </xf>
    <xf numFmtId="178" fontId="33" fillId="0" borderId="0" xfId="0" applyNumberFormat="1" applyFont="1">
      <alignment vertical="center"/>
    </xf>
    <xf numFmtId="0" fontId="89" fillId="0" borderId="34" xfId="0" applyFont="1" applyBorder="1" applyAlignment="1">
      <alignment horizontal="center" vertical="center" wrapText="1"/>
    </xf>
    <xf numFmtId="0" fontId="89" fillId="0" borderId="36" xfId="0" applyFont="1" applyBorder="1" applyAlignment="1">
      <alignment horizontal="center" vertical="center" wrapText="1"/>
    </xf>
    <xf numFmtId="0" fontId="34" fillId="0" borderId="0" xfId="0" applyFont="1" applyAlignment="1">
      <alignment horizontal="left" vertical="center"/>
    </xf>
    <xf numFmtId="0" fontId="34" fillId="0" borderId="0" xfId="0" applyFont="1" applyAlignment="1">
      <alignment horizontal="center" vertical="center"/>
    </xf>
    <xf numFmtId="0" fontId="90" fillId="0" borderId="34" xfId="0" applyFont="1" applyBorder="1" applyAlignment="1">
      <alignment horizontal="center" vertical="center" wrapText="1"/>
    </xf>
    <xf numFmtId="0" fontId="90" fillId="0" borderId="36"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36" xfId="0" applyFont="1" applyBorder="1" applyAlignment="1">
      <alignment horizontal="center" vertical="center" wrapText="1"/>
    </xf>
    <xf numFmtId="9" fontId="34" fillId="0" borderId="34" xfId="0" applyNumberFormat="1" applyFont="1" applyBorder="1" applyAlignment="1">
      <alignment horizontal="center" vertical="center" wrapText="1"/>
    </xf>
    <xf numFmtId="9" fontId="34" fillId="0" borderId="36" xfId="0" applyNumberFormat="1" applyFont="1" applyBorder="1" applyAlignment="1">
      <alignment horizontal="center" vertical="center" wrapText="1"/>
    </xf>
    <xf numFmtId="0" fontId="34" fillId="0" borderId="27" xfId="0" applyFont="1" applyBorder="1" applyAlignment="1">
      <alignment horizontal="left" vertical="center" wrapText="1"/>
    </xf>
    <xf numFmtId="0" fontId="58" fillId="0" borderId="34" xfId="0" applyFont="1" applyFill="1" applyBorder="1" applyAlignment="1">
      <alignment horizontal="center" vertical="center" wrapText="1"/>
    </xf>
    <xf numFmtId="0" fontId="58" fillId="0" borderId="36" xfId="0" applyFont="1" applyFill="1" applyBorder="1" applyAlignment="1">
      <alignment horizontal="center" vertical="center" wrapText="1"/>
    </xf>
    <xf numFmtId="0" fontId="34" fillId="0" borderId="40" xfId="0" applyFont="1" applyBorder="1" applyAlignment="1">
      <alignment horizontal="left" vertical="center" wrapText="1" indent="2"/>
    </xf>
    <xf numFmtId="0" fontId="34" fillId="0" borderId="27" xfId="0" applyFont="1" applyBorder="1" applyAlignment="1">
      <alignment horizontal="left" vertical="center" wrapText="1" indent="3"/>
    </xf>
    <xf numFmtId="0" fontId="34" fillId="0" borderId="32" xfId="0" applyFont="1" applyBorder="1" applyAlignment="1">
      <alignment horizontal="center" vertical="center" wrapText="1"/>
    </xf>
    <xf numFmtId="0" fontId="34" fillId="0" borderId="27" xfId="0" applyFont="1" applyBorder="1" applyAlignment="1">
      <alignment horizontal="left" vertical="center" wrapText="1" indent="2"/>
    </xf>
    <xf numFmtId="0" fontId="58" fillId="6" borderId="34" xfId="0" applyFont="1" applyFill="1" applyBorder="1" applyAlignment="1">
      <alignment horizontal="center" vertical="center" wrapText="1"/>
    </xf>
    <xf numFmtId="0" fontId="58" fillId="6" borderId="36" xfId="0" applyFont="1" applyFill="1" applyBorder="1" applyAlignment="1">
      <alignment horizontal="center" vertical="center" wrapText="1"/>
    </xf>
    <xf numFmtId="0" fontId="33" fillId="0" borderId="0" xfId="0" applyFont="1" applyAlignment="1">
      <alignment horizontal="justify" vertical="center"/>
    </xf>
    <xf numFmtId="0" fontId="34" fillId="6" borderId="33" xfId="0" applyFont="1" applyFill="1" applyBorder="1" applyAlignment="1">
      <alignment horizontal="left" vertical="center"/>
    </xf>
    <xf numFmtId="10" fontId="43" fillId="0" borderId="34" xfId="0" applyNumberFormat="1" applyFont="1" applyFill="1" applyBorder="1" applyAlignment="1">
      <alignment horizontal="center" vertical="center" wrapText="1"/>
    </xf>
    <xf numFmtId="10" fontId="43" fillId="0" borderId="36" xfId="0" applyNumberFormat="1" applyFont="1" applyFill="1" applyBorder="1" applyAlignment="1">
      <alignment horizontal="center" vertical="center" wrapText="1"/>
    </xf>
    <xf numFmtId="0" fontId="43" fillId="7" borderId="34" xfId="0" applyFont="1" applyFill="1" applyBorder="1" applyAlignment="1">
      <alignment horizontal="center" vertical="center" wrapText="1"/>
    </xf>
    <xf numFmtId="0" fontId="43" fillId="7" borderId="36" xfId="0" applyFont="1" applyFill="1" applyBorder="1" applyAlignment="1">
      <alignment horizontal="center" vertical="center" wrapText="1"/>
    </xf>
    <xf numFmtId="0" fontId="43" fillId="0" borderId="34" xfId="0" applyFont="1" applyFill="1" applyBorder="1" applyAlignment="1">
      <alignment horizontal="center" vertical="center" wrapText="1"/>
    </xf>
    <xf numFmtId="0" fontId="43" fillId="0" borderId="36" xfId="0" applyFont="1" applyFill="1" applyBorder="1" applyAlignment="1">
      <alignment horizontal="center" vertical="center" wrapText="1"/>
    </xf>
    <xf numFmtId="0" fontId="43" fillId="0" borderId="30" xfId="0" applyFont="1" applyFill="1" applyBorder="1" applyAlignment="1">
      <alignment horizontal="center" vertical="center" wrapText="1"/>
    </xf>
    <xf numFmtId="0" fontId="43" fillId="0" borderId="20" xfId="0" applyFont="1" applyFill="1" applyBorder="1" applyAlignment="1">
      <alignment horizontal="center" vertical="center" wrapText="1"/>
    </xf>
    <xf numFmtId="0" fontId="43" fillId="7" borderId="35" xfId="0" applyFont="1" applyFill="1" applyBorder="1" applyAlignment="1">
      <alignment horizontal="center" vertical="center" wrapText="1"/>
    </xf>
    <xf numFmtId="0" fontId="43" fillId="6" borderId="34" xfId="0" applyFont="1" applyFill="1" applyBorder="1" applyAlignment="1">
      <alignment horizontal="center" vertical="center" wrapText="1"/>
    </xf>
    <xf numFmtId="0" fontId="43" fillId="6" borderId="36" xfId="0" applyFont="1" applyFill="1" applyBorder="1" applyAlignment="1">
      <alignment horizontal="center" vertical="center" wrapText="1"/>
    </xf>
    <xf numFmtId="0" fontId="33" fillId="0" borderId="34" xfId="0" applyFont="1" applyFill="1" applyBorder="1" applyAlignment="1">
      <alignment horizontal="center" vertical="center" wrapText="1"/>
    </xf>
    <xf numFmtId="0" fontId="33" fillId="0" borderId="36" xfId="0" applyFont="1" applyFill="1" applyBorder="1" applyAlignment="1">
      <alignment horizontal="center" vertical="center" wrapText="1"/>
    </xf>
    <xf numFmtId="10" fontId="33" fillId="0" borderId="34" xfId="0" applyNumberFormat="1" applyFont="1" applyFill="1" applyBorder="1" applyAlignment="1">
      <alignment horizontal="center" vertical="center" wrapText="1"/>
    </xf>
    <xf numFmtId="10" fontId="33" fillId="0" borderId="36" xfId="0" applyNumberFormat="1" applyFont="1" applyFill="1" applyBorder="1" applyAlignment="1">
      <alignment horizontal="center" vertical="center" wrapText="1"/>
    </xf>
    <xf numFmtId="187" fontId="43" fillId="0" borderId="6" xfId="55" applyNumberFormat="1"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3" borderId="12" xfId="0" applyFont="1" applyFill="1" applyBorder="1" applyAlignment="1">
      <alignment horizontal="center" vertical="center" wrapText="1"/>
    </xf>
    <xf numFmtId="0" fontId="33" fillId="3" borderId="21" xfId="0" applyFont="1" applyFill="1" applyBorder="1" applyAlignment="1">
      <alignment horizontal="center" vertical="center" wrapText="1"/>
    </xf>
    <xf numFmtId="0" fontId="33" fillId="6" borderId="6" xfId="0" applyFont="1" applyFill="1" applyBorder="1" applyAlignment="1">
      <alignment horizontal="center" vertical="center" wrapText="1"/>
    </xf>
    <xf numFmtId="10" fontId="59" fillId="0" borderId="6" xfId="55" applyNumberFormat="1" applyFont="1" applyFill="1" applyBorder="1" applyAlignment="1">
      <alignment horizontal="center" vertical="center" wrapText="1"/>
    </xf>
    <xf numFmtId="0" fontId="8" fillId="0" borderId="27" xfId="0" applyFont="1" applyBorder="1" applyAlignment="1">
      <alignment horizontal="left" vertical="center" wrapText="1" indent="3"/>
    </xf>
    <xf numFmtId="0" fontId="1" fillId="0" borderId="34" xfId="0" applyFont="1" applyBorder="1" applyAlignment="1">
      <alignment horizontal="center" vertical="center" wrapText="1"/>
    </xf>
    <xf numFmtId="0" fontId="33" fillId="0" borderId="40" xfId="0" applyFont="1" applyBorder="1" applyAlignment="1">
      <alignment horizontal="center" vertical="center" wrapText="1"/>
    </xf>
    <xf numFmtId="10" fontId="33" fillId="0" borderId="28" xfId="0" applyNumberFormat="1" applyFont="1" applyBorder="1" applyAlignment="1">
      <alignment horizontal="center" vertical="center" wrapText="1"/>
    </xf>
    <xf numFmtId="0" fontId="86" fillId="0" borderId="28" xfId="0" applyFont="1" applyBorder="1" applyAlignment="1">
      <alignment horizontal="center" vertical="center" wrapText="1"/>
    </xf>
    <xf numFmtId="0" fontId="54" fillId="0" borderId="59" xfId="0" applyFont="1" applyFill="1" applyBorder="1" applyAlignment="1">
      <alignment horizontal="center" vertical="center" wrapText="1"/>
    </xf>
    <xf numFmtId="0" fontId="54" fillId="6" borderId="59" xfId="0" applyFont="1" applyFill="1" applyBorder="1" applyAlignment="1">
      <alignment horizontal="center" vertical="center" wrapText="1"/>
    </xf>
    <xf numFmtId="0" fontId="33" fillId="0" borderId="20" xfId="0" applyFont="1" applyBorder="1" applyAlignment="1">
      <alignment vertical="center" wrapText="1"/>
    </xf>
    <xf numFmtId="0" fontId="33" fillId="0" borderId="60" xfId="0" applyFont="1" applyBorder="1" applyAlignment="1">
      <alignment horizontal="center" vertical="center" wrapText="1"/>
    </xf>
    <xf numFmtId="0" fontId="33" fillId="0" borderId="61" xfId="0" applyFont="1" applyBorder="1" applyAlignment="1">
      <alignment horizontal="center" vertical="center" wrapText="1"/>
    </xf>
    <xf numFmtId="0" fontId="33" fillId="6" borderId="33" xfId="0" applyFont="1" applyFill="1" applyBorder="1" applyAlignment="1">
      <alignment horizontal="left" vertical="center" wrapText="1"/>
    </xf>
    <xf numFmtId="0" fontId="33" fillId="0" borderId="62" xfId="0" applyFont="1" applyBorder="1" applyAlignment="1">
      <alignment horizontal="center" vertical="center" wrapText="1"/>
    </xf>
    <xf numFmtId="0" fontId="33" fillId="0" borderId="27" xfId="0" applyFont="1" applyFill="1" applyBorder="1" applyAlignment="1">
      <alignment horizontal="left" vertical="center" wrapText="1"/>
    </xf>
    <xf numFmtId="0" fontId="33" fillId="0" borderId="28" xfId="0" applyFont="1" applyFill="1" applyBorder="1" applyAlignment="1">
      <alignment horizontal="center" vertical="center" wrapText="1"/>
    </xf>
    <xf numFmtId="0" fontId="33" fillId="6" borderId="28" xfId="0" applyFont="1" applyFill="1" applyBorder="1" applyAlignment="1">
      <alignment horizontal="center" vertical="center" wrapText="1"/>
    </xf>
    <xf numFmtId="0" fontId="33" fillId="0" borderId="49" xfId="0" applyFont="1" applyBorder="1" applyAlignment="1">
      <alignment horizontal="left" vertical="center" wrapText="1"/>
    </xf>
    <xf numFmtId="0" fontId="8" fillId="0" borderId="33" xfId="0" applyFont="1" applyBorder="1" applyAlignment="1">
      <alignment horizontal="left" vertical="center"/>
    </xf>
    <xf numFmtId="10" fontId="33" fillId="0" borderId="34" xfId="0" applyNumberFormat="1" applyFont="1" applyBorder="1" applyAlignment="1">
      <alignment horizontal="center" vertical="center" wrapText="1"/>
    </xf>
    <xf numFmtId="10" fontId="33" fillId="0" borderId="36" xfId="0" applyNumberFormat="1" applyFont="1" applyBorder="1" applyAlignment="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ormal" xfId="52"/>
    <cellStyle name="常规 7" xfId="53"/>
    <cellStyle name="百分比 3" xfId="54"/>
    <cellStyle name="常规 2" xfId="55"/>
    <cellStyle name="常规 3" xfId="56"/>
    <cellStyle name="千位分隔 2" xfId="57"/>
    <cellStyle name="常规 4" xfId="58"/>
    <cellStyle name="千位分隔 3" xfId="59"/>
    <cellStyle name="常规 5" xfId="60"/>
    <cellStyle name="千位分隔 2 2" xfId="61"/>
    <cellStyle name="千位分隔 2 3"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iyu\Documents\WeChat%20Files\wxid_nfks1gehtnd422\FileStorage\File\2021-05\&#37096;&#38376;&#32489;&#25928;&#33258;&#35780;&#25253;&#34920;&#65288;&#20154;&#20107;&#32844;&#19994;&#23398;&#38498;57&#65289;.xl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础数据表"/>
      <sheetName val="部门整体支出绩效自评表"/>
      <sheetName val="业务经费指标"/>
      <sheetName val="省级专项"/>
      <sheetName val="其他事业指标"/>
      <sheetName val="Sheet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sheetPr>
  <dimension ref="A1:AF313"/>
  <sheetViews>
    <sheetView view="pageBreakPreview" zoomScaleNormal="100" zoomScaleSheetLayoutView="100" topLeftCell="I21" workbookViewId="0">
      <selection activeCell="I44" sqref="$A44:$XFD44"/>
    </sheetView>
  </sheetViews>
  <sheetFormatPr defaultColWidth="9.10833333333333" defaultRowHeight="12.75"/>
  <cols>
    <col min="1" max="2" width="20.2166666666667" style="488" hidden="1" customWidth="1"/>
    <col min="3" max="3" width="15" style="488" hidden="1" customWidth="1"/>
    <col min="4" max="4" width="21.8833333333333" style="488" hidden="1" customWidth="1"/>
    <col min="5" max="5" width="28.4416666666667" style="488" hidden="1" customWidth="1"/>
    <col min="6" max="6" width="12.2166666666667" style="488" hidden="1" customWidth="1"/>
    <col min="7" max="7" width="14.1083333333333" style="488" hidden="1" customWidth="1"/>
    <col min="8" max="8" width="17" style="488" hidden="1" customWidth="1"/>
    <col min="9" max="9" width="31.2166666666667" style="488" customWidth="1"/>
    <col min="10" max="10" width="9.10833333333333" style="488"/>
    <col min="11" max="11" width="9.33333333333333" style="488" customWidth="1"/>
    <col min="12" max="12" width="8.10833333333333" style="488" customWidth="1"/>
    <col min="13" max="13" width="10.6666666666667" style="488" customWidth="1"/>
    <col min="14" max="14" width="9.33333333333333" style="488" customWidth="1"/>
    <col min="15" max="15" width="10.4416666666667" style="488" customWidth="1"/>
    <col min="16" max="16" width="9.10833333333333" style="488" hidden="1" customWidth="1"/>
    <col min="17" max="17" width="15" style="488" hidden="1" customWidth="1"/>
    <col min="18" max="18" width="19.6666666666667" style="488" hidden="1" customWidth="1"/>
    <col min="19" max="19" width="14.775" style="488" hidden="1" customWidth="1"/>
    <col min="20" max="20" width="15.4416666666667" style="488" hidden="1" customWidth="1"/>
    <col min="21" max="21" width="19.3333333333333" style="488" hidden="1" customWidth="1"/>
    <col min="22" max="23" width="9.10833333333333" style="488" hidden="1" customWidth="1"/>
    <col min="24" max="24" width="9.10833333333333" style="488" customWidth="1"/>
    <col min="25" max="25" width="23.2166666666667" style="488" customWidth="1"/>
    <col min="26" max="27" width="9.10833333333333" style="488" customWidth="1"/>
    <col min="28" max="16384" width="9.10833333333333" style="488"/>
  </cols>
  <sheetData>
    <row r="1" ht="16.5" customHeight="1" spans="1:18">
      <c r="A1" s="1450"/>
      <c r="I1" s="1450" t="s">
        <v>0</v>
      </c>
      <c r="Q1" s="493"/>
      <c r="R1" s="500"/>
    </row>
    <row r="2" ht="34.5" customHeight="1" spans="1:18">
      <c r="A2" s="489" t="s">
        <v>1</v>
      </c>
      <c r="B2" s="489"/>
      <c r="C2" s="489"/>
      <c r="D2" s="489"/>
      <c r="E2" s="489"/>
      <c r="F2" s="489"/>
      <c r="G2" s="489"/>
      <c r="I2" s="556" t="s">
        <v>2</v>
      </c>
      <c r="J2" s="556"/>
      <c r="K2" s="556"/>
      <c r="L2" s="556"/>
      <c r="M2" s="556"/>
      <c r="N2" s="556"/>
      <c r="O2" s="556"/>
      <c r="Q2" s="493">
        <v>5356.88</v>
      </c>
      <c r="R2" s="500">
        <v>4483.23</v>
      </c>
    </row>
    <row r="3" ht="19.5" customHeight="1" spans="1:18">
      <c r="A3" s="1451" t="s">
        <v>3</v>
      </c>
      <c r="B3" s="1451"/>
      <c r="C3" s="1451"/>
      <c r="D3" s="1451"/>
      <c r="E3" s="1451"/>
      <c r="F3" s="1451"/>
      <c r="G3" s="489" t="s">
        <v>4</v>
      </c>
      <c r="I3" s="1478" t="s">
        <v>5</v>
      </c>
      <c r="J3" s="1479"/>
      <c r="K3" s="1479"/>
      <c r="L3" s="1479"/>
      <c r="M3" s="1479"/>
      <c r="N3" s="1479"/>
      <c r="O3" s="1480" t="s">
        <v>4</v>
      </c>
      <c r="Q3" s="493">
        <v>2777.02</v>
      </c>
      <c r="R3" s="500">
        <v>2627.65</v>
      </c>
    </row>
    <row r="4" ht="17.25" customHeight="1" spans="1:18">
      <c r="A4" s="490" t="s">
        <v>6</v>
      </c>
      <c r="B4" s="1452" t="s">
        <v>7</v>
      </c>
      <c r="C4" s="1453"/>
      <c r="D4" s="1452" t="s">
        <v>8</v>
      </c>
      <c r="E4" s="1453"/>
      <c r="F4" s="1452" t="s">
        <v>9</v>
      </c>
      <c r="G4" s="1453"/>
      <c r="H4" s="488">
        <v>111</v>
      </c>
      <c r="I4" s="560" t="s">
        <v>6</v>
      </c>
      <c r="J4" s="1481" t="s">
        <v>10</v>
      </c>
      <c r="K4" s="1481"/>
      <c r="L4" s="1481" t="s">
        <v>8</v>
      </c>
      <c r="M4" s="1481"/>
      <c r="N4" s="1481" t="s">
        <v>9</v>
      </c>
      <c r="O4" s="1481"/>
      <c r="Q4" s="493">
        <v>1202.41</v>
      </c>
      <c r="R4" s="500">
        <v>707.83</v>
      </c>
    </row>
    <row r="5" ht="17.25" customHeight="1" spans="1:15">
      <c r="A5" s="493"/>
      <c r="B5" s="1454">
        <v>166</v>
      </c>
      <c r="C5" s="1455"/>
      <c r="D5" s="1456">
        <v>168</v>
      </c>
      <c r="E5" s="1457"/>
      <c r="F5" s="1458">
        <v>1.006</v>
      </c>
      <c r="G5" s="1459"/>
      <c r="I5" s="560"/>
      <c r="J5" s="560">
        <f>B5+B36+B67+B98+B129+B160+B190+B225+B256+B288</f>
        <v>572</v>
      </c>
      <c r="K5" s="560"/>
      <c r="L5" s="560">
        <f>D5+D36+D67+D98+D129+D160+D190+D225+D256+D288</f>
        <v>663</v>
      </c>
      <c r="M5" s="560"/>
      <c r="N5" s="579">
        <f>L5/J5</f>
        <v>1.15909090909091</v>
      </c>
      <c r="O5" s="579"/>
    </row>
    <row r="6" ht="17.25" customHeight="1" spans="1:15">
      <c r="A6" s="493" t="s">
        <v>11</v>
      </c>
      <c r="B6" s="1452" t="s">
        <v>12</v>
      </c>
      <c r="C6" s="1453"/>
      <c r="D6" s="1452" t="s">
        <v>13</v>
      </c>
      <c r="E6" s="1453"/>
      <c r="F6" s="1452" t="s">
        <v>14</v>
      </c>
      <c r="G6" s="1453"/>
      <c r="I6" s="560" t="s">
        <v>11</v>
      </c>
      <c r="J6" s="1481" t="s">
        <v>12</v>
      </c>
      <c r="K6" s="1481"/>
      <c r="L6" s="1481" t="s">
        <v>13</v>
      </c>
      <c r="M6" s="1481"/>
      <c r="N6" s="1481" t="s">
        <v>14</v>
      </c>
      <c r="O6" s="1481"/>
    </row>
    <row r="7" ht="17.25" customHeight="1" spans="1:19">
      <c r="A7" s="496" t="s">
        <v>15</v>
      </c>
      <c r="B7" s="1456">
        <v>193.99</v>
      </c>
      <c r="C7" s="1460"/>
      <c r="D7" s="1461">
        <v>230</v>
      </c>
      <c r="E7" s="1460"/>
      <c r="F7" s="1462">
        <v>125.96</v>
      </c>
      <c r="G7" s="1463"/>
      <c r="I7" s="561" t="s">
        <v>15</v>
      </c>
      <c r="J7" s="1482">
        <f>J8+J11+J12</f>
        <v>301.08</v>
      </c>
      <c r="K7" s="1482"/>
      <c r="L7" s="1482">
        <v>303.4</v>
      </c>
      <c r="M7" s="1482"/>
      <c r="N7" s="1482">
        <f t="shared" ref="N7:N16" si="0">F7+F38+F69+F100+F131+F162+F192+F227+F258+F290</f>
        <v>228.28</v>
      </c>
      <c r="O7" s="1482"/>
      <c r="Q7" s="488">
        <f>N7-J7</f>
        <v>-72.8000000000001</v>
      </c>
      <c r="S7" s="488">
        <f>Q7/J7</f>
        <v>-0.241796200345423</v>
      </c>
    </row>
    <row r="8" ht="17.25" customHeight="1" spans="1:21">
      <c r="A8" s="496" t="s">
        <v>16</v>
      </c>
      <c r="B8" s="513">
        <f>B9+B10</f>
        <v>119.9</v>
      </c>
      <c r="C8" s="515"/>
      <c r="D8" s="513">
        <f>D9+D10</f>
        <v>125</v>
      </c>
      <c r="E8" s="515"/>
      <c r="F8" s="513">
        <f>F9+F10</f>
        <v>122.26</v>
      </c>
      <c r="G8" s="515"/>
      <c r="I8" s="561" t="s">
        <v>16</v>
      </c>
      <c r="J8" s="1482">
        <f>J9+J10</f>
        <v>206.19</v>
      </c>
      <c r="K8" s="1482"/>
      <c r="L8" s="1482">
        <v>158</v>
      </c>
      <c r="M8" s="1482"/>
      <c r="N8" s="1482">
        <f t="shared" si="0"/>
        <v>208.04</v>
      </c>
      <c r="O8" s="1482"/>
      <c r="Q8" s="1490" t="s">
        <v>17</v>
      </c>
      <c r="R8" s="1491" t="s">
        <v>18</v>
      </c>
      <c r="S8" s="1491" t="s">
        <v>19</v>
      </c>
      <c r="T8" s="1492" t="s">
        <v>20</v>
      </c>
      <c r="U8" s="1493"/>
    </row>
    <row r="9" ht="17.25" customHeight="1" spans="1:21">
      <c r="A9" s="496" t="s">
        <v>21</v>
      </c>
      <c r="B9" s="513"/>
      <c r="C9" s="515"/>
      <c r="D9" s="513"/>
      <c r="E9" s="515"/>
      <c r="F9" s="513"/>
      <c r="G9" s="515"/>
      <c r="I9" s="561" t="s">
        <v>21</v>
      </c>
      <c r="J9" s="1482">
        <f t="shared" ref="J9:J16" si="1">B9+B40+B71+B102+B133+B164+B194+B229+B260+B292</f>
        <v>24.53</v>
      </c>
      <c r="K9" s="1482"/>
      <c r="L9" s="1482">
        <f t="shared" ref="L9:L16" si="2">D9+D40+D71+D102+D133+D164+D194+D229+D260+D292</f>
        <v>30</v>
      </c>
      <c r="M9" s="1482"/>
      <c r="N9" s="1482">
        <f t="shared" si="0"/>
        <v>27.34</v>
      </c>
      <c r="O9" s="1482"/>
      <c r="Q9" s="1494"/>
      <c r="R9" s="1495"/>
      <c r="S9" s="1495"/>
      <c r="T9" s="1494" t="s">
        <v>22</v>
      </c>
      <c r="U9" s="1496" t="s">
        <v>23</v>
      </c>
    </row>
    <row r="10" ht="17.25" customHeight="1" spans="1:21">
      <c r="A10" s="496" t="s">
        <v>24</v>
      </c>
      <c r="B10" s="513">
        <v>119.9</v>
      </c>
      <c r="C10" s="515"/>
      <c r="D10" s="513">
        <v>125</v>
      </c>
      <c r="E10" s="515"/>
      <c r="F10" s="1464">
        <v>122.26</v>
      </c>
      <c r="G10" s="1465"/>
      <c r="I10" s="561" t="s">
        <v>24</v>
      </c>
      <c r="J10" s="1482">
        <f>B10+B41+B72+B103+B134+B165+B195+B230+B261+B293+2.5</f>
        <v>181.66</v>
      </c>
      <c r="K10" s="1482"/>
      <c r="L10" s="1482">
        <v>128</v>
      </c>
      <c r="M10" s="1482"/>
      <c r="N10" s="1482">
        <f t="shared" si="0"/>
        <v>180.7</v>
      </c>
      <c r="O10" s="1482"/>
      <c r="Q10" s="1497" t="s">
        <v>25</v>
      </c>
      <c r="R10" s="1498">
        <f>N11</f>
        <v>0</v>
      </c>
      <c r="S10" s="1498">
        <f>J11</f>
        <v>67.36</v>
      </c>
      <c r="T10" s="1498">
        <f>R10-S10</f>
        <v>-67.36</v>
      </c>
      <c r="U10" s="1499">
        <f>T10/S10</f>
        <v>-1</v>
      </c>
    </row>
    <row r="11" ht="17.25" customHeight="1" spans="1:21">
      <c r="A11" s="496" t="s">
        <v>26</v>
      </c>
      <c r="B11" s="513">
        <v>67.36</v>
      </c>
      <c r="C11" s="515"/>
      <c r="D11" s="513">
        <v>70</v>
      </c>
      <c r="E11" s="515"/>
      <c r="F11" s="513">
        <v>0</v>
      </c>
      <c r="G11" s="515"/>
      <c r="I11" s="561" t="s">
        <v>26</v>
      </c>
      <c r="J11" s="1482">
        <f t="shared" si="1"/>
        <v>67.36</v>
      </c>
      <c r="K11" s="1482"/>
      <c r="L11" s="1482">
        <f t="shared" si="2"/>
        <v>88</v>
      </c>
      <c r="M11" s="1482"/>
      <c r="N11" s="1482">
        <f t="shared" si="0"/>
        <v>0</v>
      </c>
      <c r="O11" s="1482"/>
      <c r="Q11" s="1497" t="s">
        <v>27</v>
      </c>
      <c r="R11" s="1498">
        <f>N12</f>
        <v>20.24</v>
      </c>
      <c r="S11" s="1498">
        <f>J12</f>
        <v>27.53</v>
      </c>
      <c r="T11" s="1498">
        <f t="shared" ref="T11:T14" si="3">R11-S11</f>
        <v>-7.29</v>
      </c>
      <c r="U11" s="1499">
        <f t="shared" ref="U11:U14" si="4">T11/S11</f>
        <v>-0.26480203414457</v>
      </c>
    </row>
    <row r="12" ht="17.25" customHeight="1" spans="1:21">
      <c r="A12" s="496" t="s">
        <v>28</v>
      </c>
      <c r="B12" s="513">
        <v>6.73</v>
      </c>
      <c r="C12" s="515"/>
      <c r="D12" s="513">
        <v>35</v>
      </c>
      <c r="E12" s="515"/>
      <c r="F12" s="513">
        <v>3.7</v>
      </c>
      <c r="G12" s="515"/>
      <c r="I12" s="561" t="s">
        <v>28</v>
      </c>
      <c r="J12" s="1482">
        <f t="shared" si="1"/>
        <v>27.53</v>
      </c>
      <c r="K12" s="1482"/>
      <c r="L12" s="1482">
        <v>57.4</v>
      </c>
      <c r="M12" s="1482"/>
      <c r="N12" s="1482">
        <f t="shared" si="0"/>
        <v>20.24</v>
      </c>
      <c r="O12" s="1482"/>
      <c r="Q12" s="1497" t="s">
        <v>29</v>
      </c>
      <c r="R12" s="1498">
        <f>N8</f>
        <v>208.04</v>
      </c>
      <c r="S12" s="1498">
        <f>J8</f>
        <v>206.19</v>
      </c>
      <c r="T12" s="1498">
        <f t="shared" si="3"/>
        <v>1.84999999999999</v>
      </c>
      <c r="U12" s="1499">
        <f t="shared" si="4"/>
        <v>0.00897230709539742</v>
      </c>
    </row>
    <row r="13" ht="17.25" customHeight="1" spans="1:21">
      <c r="A13" s="496" t="s">
        <v>30</v>
      </c>
      <c r="B13" s="1456">
        <v>7818.71</v>
      </c>
      <c r="C13" s="1460"/>
      <c r="D13" s="1461">
        <v>4134.45</v>
      </c>
      <c r="E13" s="1460"/>
      <c r="F13" s="1461">
        <v>6033.29</v>
      </c>
      <c r="G13" s="1460"/>
      <c r="I13" s="561" t="s">
        <v>30</v>
      </c>
      <c r="J13" s="1482">
        <f t="shared" si="1"/>
        <v>16014.99</v>
      </c>
      <c r="K13" s="1482"/>
      <c r="L13" s="1482">
        <f t="shared" si="2"/>
        <v>7142.98</v>
      </c>
      <c r="M13" s="1482"/>
      <c r="N13" s="1482">
        <f t="shared" si="0"/>
        <v>12917.88</v>
      </c>
      <c r="O13" s="1482"/>
      <c r="Q13" s="1497" t="s">
        <v>31</v>
      </c>
      <c r="R13" s="1498">
        <f>N10</f>
        <v>180.7</v>
      </c>
      <c r="S13" s="1498">
        <f>J10</f>
        <v>181.66</v>
      </c>
      <c r="T13" s="1498">
        <f t="shared" si="3"/>
        <v>-0.960000000000008</v>
      </c>
      <c r="U13" s="1499">
        <f t="shared" si="4"/>
        <v>-0.00528459759991197</v>
      </c>
    </row>
    <row r="14" ht="17.25" customHeight="1" spans="1:32">
      <c r="A14" s="496" t="s">
        <v>32</v>
      </c>
      <c r="B14" s="1456">
        <v>4483.23</v>
      </c>
      <c r="C14" s="1460"/>
      <c r="D14" s="1461">
        <v>1588.45</v>
      </c>
      <c r="E14" s="1460"/>
      <c r="F14" s="1461">
        <v>2132.8</v>
      </c>
      <c r="G14" s="1460"/>
      <c r="I14" s="561" t="s">
        <v>32</v>
      </c>
      <c r="J14" s="1482">
        <f t="shared" si="1"/>
        <v>7838.13</v>
      </c>
      <c r="K14" s="1482"/>
      <c r="L14" s="1482">
        <f t="shared" si="2"/>
        <v>4414.68</v>
      </c>
      <c r="M14" s="1482"/>
      <c r="N14" s="1482">
        <f t="shared" si="0"/>
        <v>6633.59</v>
      </c>
      <c r="O14" s="1482"/>
      <c r="Q14" s="1500" t="s">
        <v>33</v>
      </c>
      <c r="R14" s="1498">
        <f>N9</f>
        <v>27.34</v>
      </c>
      <c r="S14" s="1498">
        <f>J9</f>
        <v>24.53</v>
      </c>
      <c r="T14" s="1498">
        <f t="shared" si="3"/>
        <v>2.81</v>
      </c>
      <c r="U14" s="1499">
        <f t="shared" si="4"/>
        <v>0.11455360782715</v>
      </c>
      <c r="AF14" s="1504"/>
    </row>
    <row r="15" ht="17.25" customHeight="1" spans="1:21">
      <c r="A15" s="496" t="s">
        <v>34</v>
      </c>
      <c r="B15" s="1454">
        <v>2627.65</v>
      </c>
      <c r="C15" s="1463"/>
      <c r="D15" s="1461">
        <v>2546</v>
      </c>
      <c r="E15" s="1460"/>
      <c r="F15" s="1461">
        <v>3187.66</v>
      </c>
      <c r="G15" s="1460"/>
      <c r="I15" s="561" t="s">
        <v>34</v>
      </c>
      <c r="J15" s="1482">
        <f t="shared" si="1"/>
        <v>2734.19</v>
      </c>
      <c r="K15" s="1482"/>
      <c r="L15" s="1482">
        <f t="shared" si="2"/>
        <v>2728.3</v>
      </c>
      <c r="M15" s="1482"/>
      <c r="N15" s="1482">
        <f t="shared" si="0"/>
        <v>3290.26</v>
      </c>
      <c r="O15" s="1482"/>
      <c r="Q15" s="1501" t="s">
        <v>35</v>
      </c>
      <c r="R15" s="1502">
        <f>R10+R11+R12</f>
        <v>228.28</v>
      </c>
      <c r="S15" s="1502">
        <f t="shared" ref="S15:T15" si="5">S10+S11+S12</f>
        <v>301.08</v>
      </c>
      <c r="T15" s="1502">
        <f t="shared" si="5"/>
        <v>-72.8</v>
      </c>
      <c r="U15" s="1503">
        <f>T15/R15</f>
        <v>-0.318906605922551</v>
      </c>
    </row>
    <row r="16" ht="17.25" customHeight="1" spans="1:15">
      <c r="A16" s="1466" t="s">
        <v>36</v>
      </c>
      <c r="B16" s="1456">
        <v>707.83</v>
      </c>
      <c r="C16" s="1460"/>
      <c r="D16" s="1461">
        <v>0</v>
      </c>
      <c r="E16" s="1460"/>
      <c r="F16" s="1461">
        <v>712.83</v>
      </c>
      <c r="G16" s="1460"/>
      <c r="I16" s="561" t="s">
        <v>36</v>
      </c>
      <c r="J16" s="1483">
        <f t="shared" si="1"/>
        <v>2464.91</v>
      </c>
      <c r="K16" s="1483"/>
      <c r="L16" s="1483">
        <f t="shared" si="2"/>
        <v>0</v>
      </c>
      <c r="M16" s="1483"/>
      <c r="N16" s="1483">
        <f t="shared" si="0"/>
        <v>1843.15</v>
      </c>
      <c r="O16" s="1483"/>
    </row>
    <row r="17" ht="17.25" customHeight="1" spans="1:15">
      <c r="A17" s="1467" t="s">
        <v>37</v>
      </c>
      <c r="B17" s="519">
        <v>707.83</v>
      </c>
      <c r="C17" s="503"/>
      <c r="D17" s="491">
        <v>0</v>
      </c>
      <c r="E17" s="517"/>
      <c r="F17" s="491">
        <v>712.83</v>
      </c>
      <c r="G17" s="517"/>
      <c r="I17" s="1484" t="s">
        <v>38</v>
      </c>
      <c r="J17" s="1483">
        <f>B16+B48+B79+B110+B141+B172+B202+B237+B270+B300</f>
        <v>1955.08</v>
      </c>
      <c r="K17" s="1483"/>
      <c r="L17" s="1483">
        <f>D16+D48+D79+D110+D141+D172+D202+D237+D268+D300</f>
        <v>0</v>
      </c>
      <c r="M17" s="1483"/>
      <c r="N17" s="1483">
        <f>F141+F202+F299+F16</f>
        <v>1486.79</v>
      </c>
      <c r="O17" s="1483"/>
    </row>
    <row r="18" ht="24" customHeight="1" spans="1:18">
      <c r="A18" s="1468" t="s">
        <v>39</v>
      </c>
      <c r="B18" s="513"/>
      <c r="C18" s="515"/>
      <c r="D18" s="513"/>
      <c r="E18" s="515"/>
      <c r="F18" s="513"/>
      <c r="G18" s="515"/>
      <c r="I18" s="572" t="s">
        <v>40</v>
      </c>
      <c r="J18" s="1483">
        <f>B18+B49+B80+B111+B142+B173+B203+B238+B269</f>
        <v>509.83</v>
      </c>
      <c r="K18" s="1483"/>
      <c r="L18" s="1483">
        <f>D18+D49+D80+D111+D142+D173+D203+D238+D269</f>
        <v>0</v>
      </c>
      <c r="M18" s="1483"/>
      <c r="N18" s="1483">
        <f>F18+F49+F80+F111+F142+F173+F203+F238+F269</f>
        <v>355.86</v>
      </c>
      <c r="O18" s="1483"/>
      <c r="Q18" s="488">
        <f>L14+L15+L16+L23</f>
        <v>7142.98</v>
      </c>
      <c r="R18" s="488">
        <f>N14+N15+N23+N16</f>
        <v>12917.88</v>
      </c>
    </row>
    <row r="19" ht="17.25" hidden="1" customHeight="1" spans="1:15">
      <c r="A19" s="493" t="s">
        <v>41</v>
      </c>
      <c r="B19" s="513"/>
      <c r="C19" s="515"/>
      <c r="D19" s="513"/>
      <c r="E19" s="515"/>
      <c r="F19" s="513"/>
      <c r="G19" s="515"/>
      <c r="I19" s="572"/>
      <c r="J19" s="1483">
        <f>B204</f>
        <v>0</v>
      </c>
      <c r="K19" s="1483"/>
      <c r="L19" s="1483">
        <f>D204</f>
        <v>0</v>
      </c>
      <c r="M19" s="1483"/>
      <c r="N19" s="1483">
        <f>F204</f>
        <v>0</v>
      </c>
      <c r="O19" s="1483"/>
    </row>
    <row r="20" ht="17.25" hidden="1" customHeight="1" spans="1:15">
      <c r="A20" s="496" t="s">
        <v>42</v>
      </c>
      <c r="B20" s="1456">
        <v>2084.15</v>
      </c>
      <c r="C20" s="1460"/>
      <c r="D20" s="1461">
        <v>1061</v>
      </c>
      <c r="E20" s="1460"/>
      <c r="F20" s="1461">
        <v>1413.5</v>
      </c>
      <c r="G20" s="1460"/>
      <c r="I20" s="572"/>
      <c r="J20" s="1483">
        <f>B205</f>
        <v>0</v>
      </c>
      <c r="K20" s="1483"/>
      <c r="L20" s="1483">
        <f>D205</f>
        <v>0</v>
      </c>
      <c r="M20" s="1483"/>
      <c r="N20" s="1483">
        <f>F205</f>
        <v>0</v>
      </c>
      <c r="O20" s="1483"/>
    </row>
    <row r="21" ht="17.25" customHeight="1" spans="1:15">
      <c r="A21" s="496" t="s">
        <v>43</v>
      </c>
      <c r="B21" s="1469">
        <v>859.43</v>
      </c>
      <c r="C21" s="1470"/>
      <c r="D21" s="1461">
        <v>651.5</v>
      </c>
      <c r="E21" s="1460"/>
      <c r="F21" s="1461">
        <v>900.83</v>
      </c>
      <c r="G21" s="1460"/>
      <c r="I21" s="572" t="s">
        <v>44</v>
      </c>
      <c r="J21" s="1483">
        <f>B206</f>
        <v>0</v>
      </c>
      <c r="K21" s="1483"/>
      <c r="L21" s="1483">
        <f>D206</f>
        <v>0</v>
      </c>
      <c r="M21" s="1483"/>
      <c r="N21" s="1483">
        <f>F237</f>
        <v>0.5</v>
      </c>
      <c r="O21" s="1483"/>
    </row>
    <row r="22" ht="17.25" hidden="1" customHeight="1" spans="1:15">
      <c r="A22" s="496" t="s">
        <v>45</v>
      </c>
      <c r="B22" s="1456">
        <v>215.7</v>
      </c>
      <c r="C22" s="1460"/>
      <c r="D22" s="1461">
        <v>247</v>
      </c>
      <c r="E22" s="1460"/>
      <c r="F22" s="1461">
        <v>350.32</v>
      </c>
      <c r="G22" s="1460"/>
      <c r="I22" s="572"/>
      <c r="J22" s="1483">
        <f>B268</f>
        <v>0</v>
      </c>
      <c r="K22" s="1483"/>
      <c r="L22" s="1483">
        <f>D268</f>
        <v>0</v>
      </c>
      <c r="M22" s="1483"/>
      <c r="N22" s="1483">
        <f>F268</f>
        <v>0</v>
      </c>
      <c r="O22" s="1483"/>
    </row>
    <row r="23" ht="17.25" customHeight="1" spans="1:15">
      <c r="A23" s="496" t="s">
        <v>46</v>
      </c>
      <c r="B23" s="1456">
        <v>308.78</v>
      </c>
      <c r="C23" s="1460"/>
      <c r="D23" s="1461">
        <v>0</v>
      </c>
      <c r="E23" s="1460"/>
      <c r="F23" s="1461">
        <v>2.09</v>
      </c>
      <c r="G23" s="1460"/>
      <c r="I23" s="572" t="s">
        <v>47</v>
      </c>
      <c r="J23" s="1483">
        <f>B207</f>
        <v>2977.76</v>
      </c>
      <c r="K23" s="1483"/>
      <c r="L23" s="1483"/>
      <c r="M23" s="1483"/>
      <c r="N23" s="1482">
        <f>F207+F238</f>
        <v>1150.88</v>
      </c>
      <c r="O23" s="1482"/>
    </row>
    <row r="24" ht="17.25" hidden="1" customHeight="1" spans="1:15">
      <c r="A24" s="496" t="s">
        <v>48</v>
      </c>
      <c r="B24" s="1456"/>
      <c r="C24" s="1460"/>
      <c r="D24" s="1461">
        <v>1910.1</v>
      </c>
      <c r="E24" s="1460"/>
      <c r="F24" s="1461">
        <v>1730.7</v>
      </c>
      <c r="G24" s="1460"/>
      <c r="I24" s="1485"/>
      <c r="J24" s="1482"/>
      <c r="K24" s="1482"/>
      <c r="L24" s="1482"/>
      <c r="M24" s="1482"/>
      <c r="N24" s="1482"/>
      <c r="O24" s="1482"/>
    </row>
    <row r="25" ht="17.25" hidden="1" customHeight="1" spans="1:15">
      <c r="A25" s="496" t="s">
        <v>49</v>
      </c>
      <c r="B25" s="1456"/>
      <c r="C25" s="1460"/>
      <c r="D25" s="1461">
        <v>7801.91</v>
      </c>
      <c r="E25" s="1460"/>
      <c r="F25" s="1461">
        <v>7759.8</v>
      </c>
      <c r="G25" s="1460"/>
      <c r="I25" s="1485"/>
      <c r="J25" s="1482"/>
      <c r="K25" s="1482"/>
      <c r="L25" s="1482"/>
      <c r="M25" s="1482"/>
      <c r="N25" s="1482"/>
      <c r="O25" s="1482"/>
    </row>
    <row r="26" ht="17.25" hidden="1" customHeight="1" spans="1:15">
      <c r="A26" s="516" t="s">
        <v>50</v>
      </c>
      <c r="B26" s="503" t="s">
        <v>51</v>
      </c>
      <c r="C26" s="490" t="s">
        <v>52</v>
      </c>
      <c r="D26" s="490" t="s">
        <v>53</v>
      </c>
      <c r="E26" s="490" t="s">
        <v>54</v>
      </c>
      <c r="F26" s="490" t="s">
        <v>55</v>
      </c>
      <c r="G26" s="490" t="s">
        <v>56</v>
      </c>
      <c r="I26" s="1486"/>
      <c r="J26" s="1482"/>
      <c r="K26" s="1482"/>
      <c r="L26" s="1482"/>
      <c r="M26" s="1482"/>
      <c r="N26" s="1482"/>
      <c r="O26" s="1482"/>
    </row>
    <row r="27" ht="17.25" hidden="1" customHeight="1" spans="1:15">
      <c r="A27" s="516" t="s">
        <v>57</v>
      </c>
      <c r="B27" s="500" t="s">
        <v>58</v>
      </c>
      <c r="C27" s="493"/>
      <c r="D27" s="493"/>
      <c r="E27" s="493"/>
      <c r="F27" s="493"/>
      <c r="G27" s="493"/>
      <c r="I27" s="1487"/>
      <c r="J27" s="1482"/>
      <c r="K27" s="1482"/>
      <c r="L27" s="1482"/>
      <c r="M27" s="1482"/>
      <c r="N27" s="1482"/>
      <c r="O27" s="1482"/>
    </row>
    <row r="28" ht="17.25" hidden="1" customHeight="1" spans="1:15">
      <c r="A28" s="510"/>
      <c r="B28" s="500"/>
      <c r="C28" s="506"/>
      <c r="D28" s="506"/>
      <c r="E28" s="506"/>
      <c r="F28" s="506"/>
      <c r="G28" s="506"/>
      <c r="I28" s="560"/>
      <c r="J28" s="1482"/>
      <c r="K28" s="1482"/>
      <c r="L28" s="1482"/>
      <c r="M28" s="1482"/>
      <c r="N28" s="1482"/>
      <c r="O28" s="1482"/>
    </row>
    <row r="29" ht="17.25" hidden="1" customHeight="1" spans="1:15">
      <c r="A29" s="493" t="s">
        <v>59</v>
      </c>
      <c r="B29" s="513"/>
      <c r="C29" s="514"/>
      <c r="D29" s="514"/>
      <c r="E29" s="514"/>
      <c r="F29" s="514"/>
      <c r="G29" s="515"/>
      <c r="I29" s="561"/>
      <c r="J29" s="1482"/>
      <c r="K29" s="1482"/>
      <c r="L29" s="1482"/>
      <c r="M29" s="1482"/>
      <c r="N29" s="1482"/>
      <c r="O29" s="1482"/>
    </row>
    <row r="30" ht="17.25" hidden="1" customHeight="1" spans="1:15">
      <c r="A30" s="518" t="s">
        <v>60</v>
      </c>
      <c r="B30" s="518"/>
      <c r="C30" s="518"/>
      <c r="D30" s="518"/>
      <c r="E30" s="518"/>
      <c r="F30" s="518"/>
      <c r="G30" s="518"/>
      <c r="I30" s="561"/>
      <c r="J30" s="1482"/>
      <c r="K30" s="1482"/>
      <c r="L30" s="1482"/>
      <c r="M30" s="1482"/>
      <c r="N30" s="1482"/>
      <c r="O30" s="1482"/>
    </row>
    <row r="31" ht="17.25" hidden="1" customHeight="1" spans="9:15">
      <c r="I31" s="1487"/>
      <c r="J31" s="1482"/>
      <c r="K31" s="1482"/>
      <c r="L31" s="1482"/>
      <c r="M31" s="1482"/>
      <c r="N31" s="1482"/>
      <c r="O31" s="1482"/>
    </row>
    <row r="32" ht="17.25" hidden="1" customHeight="1" spans="1:15">
      <c r="A32" s="1450" t="s">
        <v>0</v>
      </c>
      <c r="B32" s="488">
        <v>2</v>
      </c>
      <c r="I32" s="560" t="s">
        <v>41</v>
      </c>
      <c r="J32" s="1482"/>
      <c r="K32" s="1482"/>
      <c r="L32" s="1482"/>
      <c r="M32" s="1482"/>
      <c r="N32" s="1482"/>
      <c r="O32" s="1482"/>
    </row>
    <row r="33" ht="17.25" customHeight="1" spans="1:15">
      <c r="A33" s="489" t="s">
        <v>1</v>
      </c>
      <c r="B33" s="489"/>
      <c r="C33" s="489"/>
      <c r="D33" s="489"/>
      <c r="E33" s="489"/>
      <c r="F33" s="489"/>
      <c r="G33" s="489"/>
      <c r="I33" s="561" t="s">
        <v>42</v>
      </c>
      <c r="J33" s="1482">
        <f>B51+B82+B113+B144+B175+B209+B240+B271+B20+B303</f>
        <v>3924.39</v>
      </c>
      <c r="K33" s="1482"/>
      <c r="L33" s="1482">
        <f>D51+D82+D113+D144+D175+D209+D240+D271+D20+D303</f>
        <v>2598.07</v>
      </c>
      <c r="M33" s="1482"/>
      <c r="N33" s="1482">
        <f t="shared" ref="N33:N38" si="6">F51+F82+F113+F144+F175+F209+F240+F271+F20+F303</f>
        <v>2795.58</v>
      </c>
      <c r="O33" s="1482"/>
    </row>
    <row r="34" ht="17.25" customHeight="1" spans="1:15">
      <c r="A34" s="1471" t="s">
        <v>61</v>
      </c>
      <c r="B34" s="1471"/>
      <c r="C34" s="1471"/>
      <c r="D34" s="1471"/>
      <c r="E34" s="1471"/>
      <c r="F34" s="1471"/>
      <c r="G34" s="489" t="s">
        <v>4</v>
      </c>
      <c r="I34" s="561" t="s">
        <v>43</v>
      </c>
      <c r="J34" s="1482">
        <f>B52+B83+B114+B145+B176+B210+B241+B272+B21+B304</f>
        <v>1087.29</v>
      </c>
      <c r="K34" s="1482"/>
      <c r="L34" s="1482">
        <f>D52+D83+D114+D145+D176+D210+D241+D272+D21+D304</f>
        <v>1216.28</v>
      </c>
      <c r="M34" s="1482"/>
      <c r="N34" s="1482">
        <f t="shared" si="6"/>
        <v>1169.99</v>
      </c>
      <c r="O34" s="1482"/>
    </row>
    <row r="35" ht="17.25" customHeight="1" spans="1:15">
      <c r="A35" s="490" t="s">
        <v>6</v>
      </c>
      <c r="B35" s="1452" t="s">
        <v>7</v>
      </c>
      <c r="C35" s="1453"/>
      <c r="D35" s="1452" t="s">
        <v>62</v>
      </c>
      <c r="E35" s="1453"/>
      <c r="F35" s="1452" t="s">
        <v>9</v>
      </c>
      <c r="G35" s="1453"/>
      <c r="I35" s="561" t="s">
        <v>45</v>
      </c>
      <c r="J35" s="1482">
        <f>B53+B84+B115+B146+B177+B211+B242+B273+B22+B305</f>
        <v>513.04</v>
      </c>
      <c r="K35" s="1482"/>
      <c r="L35" s="1482">
        <f t="shared" ref="L35:L37" si="7">D53+D84+D115+D146+D177+D211+D242+D273+D22+D305</f>
        <v>507.46</v>
      </c>
      <c r="M35" s="1482"/>
      <c r="N35" s="1482">
        <f t="shared" si="6"/>
        <v>533.12</v>
      </c>
      <c r="O35" s="1482"/>
    </row>
    <row r="36" ht="17.25" customHeight="1" spans="1:15">
      <c r="A36" s="493"/>
      <c r="B36" s="513"/>
      <c r="C36" s="515"/>
      <c r="D36" s="513"/>
      <c r="E36" s="515"/>
      <c r="F36" s="1472"/>
      <c r="G36" s="1473"/>
      <c r="I36" s="561" t="s">
        <v>46</v>
      </c>
      <c r="J36" s="1482">
        <f>B54+B85+B116+B147+B178+B212+B243+B274+B23+B306</f>
        <v>369.83</v>
      </c>
      <c r="K36" s="1482"/>
      <c r="L36" s="1482">
        <f t="shared" si="7"/>
        <v>90.01</v>
      </c>
      <c r="M36" s="1482"/>
      <c r="N36" s="1482">
        <f t="shared" si="6"/>
        <v>45.24</v>
      </c>
      <c r="O36" s="1482"/>
    </row>
    <row r="37" ht="17.25" customHeight="1" spans="1:15">
      <c r="A37" s="493" t="s">
        <v>11</v>
      </c>
      <c r="B37" s="1452" t="s">
        <v>63</v>
      </c>
      <c r="C37" s="1453"/>
      <c r="D37" s="1452" t="s">
        <v>64</v>
      </c>
      <c r="E37" s="1453"/>
      <c r="F37" s="1452" t="s">
        <v>12</v>
      </c>
      <c r="G37" s="1453"/>
      <c r="I37" s="561" t="s">
        <v>48</v>
      </c>
      <c r="J37" s="1482">
        <v>9650.96</v>
      </c>
      <c r="K37" s="1482"/>
      <c r="L37" s="1482">
        <f t="shared" si="7"/>
        <v>3283.12</v>
      </c>
      <c r="M37" s="1482"/>
      <c r="N37" s="1482">
        <f t="shared" si="6"/>
        <v>3033.61</v>
      </c>
      <c r="O37" s="1482"/>
    </row>
    <row r="38" ht="17.25" customHeight="1" spans="1:15">
      <c r="A38" s="496" t="s">
        <v>15</v>
      </c>
      <c r="B38" s="513"/>
      <c r="C38" s="515"/>
      <c r="D38" s="513"/>
      <c r="E38" s="515"/>
      <c r="F38" s="513"/>
      <c r="G38" s="515"/>
      <c r="I38" s="561" t="s">
        <v>49</v>
      </c>
      <c r="J38" s="1482">
        <v>18417.36</v>
      </c>
      <c r="K38" s="1482"/>
      <c r="L38" s="1482">
        <f t="shared" ref="L38" si="8">D56+D87+D118+D149+D180+D214+D245+D276+D25+D308</f>
        <v>20518.46</v>
      </c>
      <c r="M38" s="1482"/>
      <c r="N38" s="1482">
        <f t="shared" si="6"/>
        <v>20363.86</v>
      </c>
      <c r="O38" s="1482"/>
    </row>
    <row r="39" ht="17.25" customHeight="1" spans="1:15">
      <c r="A39" s="496" t="s">
        <v>16</v>
      </c>
      <c r="B39" s="513"/>
      <c r="C39" s="515"/>
      <c r="D39" s="513"/>
      <c r="E39" s="515"/>
      <c r="F39" s="513"/>
      <c r="G39" s="515"/>
      <c r="I39" s="560" t="s">
        <v>50</v>
      </c>
      <c r="J39" s="560" t="s">
        <v>51</v>
      </c>
      <c r="K39" s="560" t="s">
        <v>52</v>
      </c>
      <c r="L39" s="560" t="s">
        <v>53</v>
      </c>
      <c r="M39" s="560" t="s">
        <v>54</v>
      </c>
      <c r="N39" s="560" t="s">
        <v>55</v>
      </c>
      <c r="O39" s="560" t="s">
        <v>56</v>
      </c>
    </row>
    <row r="40" ht="17.25" customHeight="1" spans="1:15">
      <c r="A40" s="496" t="s">
        <v>21</v>
      </c>
      <c r="B40" s="513"/>
      <c r="C40" s="515"/>
      <c r="D40" s="513"/>
      <c r="E40" s="515"/>
      <c r="F40" s="513"/>
      <c r="G40" s="515"/>
      <c r="I40" s="560" t="s">
        <v>65</v>
      </c>
      <c r="J40" s="560" t="s">
        <v>58</v>
      </c>
      <c r="K40" s="560"/>
      <c r="L40" s="560"/>
      <c r="M40" s="560"/>
      <c r="N40" s="560"/>
      <c r="O40" s="560"/>
    </row>
    <row r="41" ht="17.25" customHeight="1" spans="1:15">
      <c r="A41" s="496" t="s">
        <v>24</v>
      </c>
      <c r="B41" s="513"/>
      <c r="C41" s="515"/>
      <c r="D41" s="513"/>
      <c r="E41" s="515"/>
      <c r="F41" s="513"/>
      <c r="G41" s="515"/>
      <c r="I41" s="572"/>
      <c r="J41" s="560"/>
      <c r="K41" s="561"/>
      <c r="L41" s="561"/>
      <c r="M41" s="561"/>
      <c r="N41" s="561"/>
      <c r="O41" s="561"/>
    </row>
    <row r="42" ht="63" customHeight="1" spans="1:15">
      <c r="A42" s="496" t="s">
        <v>26</v>
      </c>
      <c r="B42" s="513"/>
      <c r="C42" s="515"/>
      <c r="D42" s="513"/>
      <c r="E42" s="515"/>
      <c r="F42" s="1474"/>
      <c r="G42" s="1475"/>
      <c r="I42" s="560" t="s">
        <v>59</v>
      </c>
      <c r="J42" s="560" t="s">
        <v>66</v>
      </c>
      <c r="K42" s="560"/>
      <c r="L42" s="560"/>
      <c r="M42" s="560"/>
      <c r="N42" s="560"/>
      <c r="O42" s="560"/>
    </row>
    <row r="43" ht="28.2" customHeight="1" spans="1:15">
      <c r="A43" s="496" t="s">
        <v>28</v>
      </c>
      <c r="B43" s="513"/>
      <c r="C43" s="515"/>
      <c r="D43" s="513"/>
      <c r="E43" s="515"/>
      <c r="F43" s="513"/>
      <c r="G43" s="515"/>
      <c r="I43" s="1488" t="s">
        <v>60</v>
      </c>
      <c r="J43" s="1488"/>
      <c r="K43" s="1488"/>
      <c r="L43" s="1488"/>
      <c r="M43" s="1488"/>
      <c r="N43" s="1488"/>
      <c r="O43" s="1488"/>
    </row>
    <row r="44" ht="30.75" customHeight="1" spans="1:15">
      <c r="A44" s="496"/>
      <c r="B44" s="513"/>
      <c r="C44" s="515"/>
      <c r="D44" s="513"/>
      <c r="E44" s="515"/>
      <c r="F44" s="513"/>
      <c r="G44" s="515"/>
      <c r="I44" s="1489"/>
      <c r="J44" s="1489"/>
      <c r="K44" s="1489"/>
      <c r="L44" s="1489"/>
      <c r="M44" s="1489"/>
      <c r="N44" s="1489"/>
      <c r="O44" s="1489"/>
    </row>
    <row r="45" ht="13.5" spans="1:7">
      <c r="A45" s="496" t="s">
        <v>32</v>
      </c>
      <c r="B45" s="513"/>
      <c r="C45" s="515"/>
      <c r="D45" s="513"/>
      <c r="E45" s="515"/>
      <c r="F45" s="513"/>
      <c r="G45" s="515"/>
    </row>
    <row r="46" ht="13.5" spans="1:7">
      <c r="A46" s="496" t="s">
        <v>34</v>
      </c>
      <c r="B46" s="513"/>
      <c r="C46" s="515"/>
      <c r="D46" s="513"/>
      <c r="E46" s="515"/>
      <c r="F46" s="513"/>
      <c r="G46" s="515"/>
    </row>
    <row r="47" ht="13.5" spans="1:7">
      <c r="A47" s="1476" t="s">
        <v>67</v>
      </c>
      <c r="B47" s="513"/>
      <c r="C47" s="515"/>
      <c r="D47" s="513"/>
      <c r="E47" s="515"/>
      <c r="F47" s="513"/>
      <c r="G47" s="515"/>
    </row>
    <row r="48" ht="24.75" spans="1:7">
      <c r="A48" s="1477" t="s">
        <v>68</v>
      </c>
      <c r="B48" s="494"/>
      <c r="C48" s="500"/>
      <c r="D48" s="494"/>
      <c r="E48" s="500"/>
      <c r="F48" s="494"/>
      <c r="G48" s="500"/>
    </row>
    <row r="49" ht="25.5" spans="1:7">
      <c r="A49" s="1468" t="s">
        <v>39</v>
      </c>
      <c r="B49" s="513"/>
      <c r="C49" s="515"/>
      <c r="D49" s="513"/>
      <c r="E49" s="515"/>
      <c r="F49" s="513"/>
      <c r="G49" s="515"/>
    </row>
    <row r="50" ht="13.5" spans="1:7">
      <c r="A50" s="493" t="s">
        <v>41</v>
      </c>
      <c r="B50" s="513"/>
      <c r="C50" s="515"/>
      <c r="D50" s="513"/>
      <c r="E50" s="515"/>
      <c r="F50" s="513"/>
      <c r="G50" s="515"/>
    </row>
    <row r="51" ht="13.5" spans="1:7">
      <c r="A51" s="496" t="s">
        <v>42</v>
      </c>
      <c r="B51" s="513"/>
      <c r="C51" s="515"/>
      <c r="D51" s="513"/>
      <c r="E51" s="515"/>
      <c r="F51" s="513"/>
      <c r="G51" s="515"/>
    </row>
    <row r="52" ht="13.5" spans="1:7">
      <c r="A52" s="496" t="s">
        <v>43</v>
      </c>
      <c r="B52" s="513"/>
      <c r="C52" s="515"/>
      <c r="D52" s="513"/>
      <c r="E52" s="515"/>
      <c r="F52" s="513"/>
      <c r="G52" s="515"/>
    </row>
    <row r="53" ht="13.5" spans="1:7">
      <c r="A53" s="496" t="s">
        <v>45</v>
      </c>
      <c r="B53" s="513"/>
      <c r="C53" s="515"/>
      <c r="D53" s="513"/>
      <c r="E53" s="515"/>
      <c r="F53" s="513"/>
      <c r="G53" s="515"/>
    </row>
    <row r="54" ht="13.5" spans="1:7">
      <c r="A54" s="496" t="s">
        <v>46</v>
      </c>
      <c r="B54" s="513"/>
      <c r="C54" s="515"/>
      <c r="D54" s="513"/>
      <c r="E54" s="515"/>
      <c r="F54" s="513"/>
      <c r="G54" s="515"/>
    </row>
    <row r="55" ht="13.5" spans="1:7">
      <c r="A55" s="496" t="s">
        <v>48</v>
      </c>
      <c r="B55" s="513"/>
      <c r="C55" s="515"/>
      <c r="D55" s="513"/>
      <c r="E55" s="515"/>
      <c r="F55" s="513"/>
      <c r="G55" s="515"/>
    </row>
    <row r="56" ht="13.5" spans="1:7">
      <c r="A56" s="496" t="s">
        <v>49</v>
      </c>
      <c r="B56" s="513"/>
      <c r="C56" s="515"/>
      <c r="D56" s="513"/>
      <c r="E56" s="515"/>
      <c r="F56" s="513"/>
      <c r="G56" s="515"/>
    </row>
    <row r="57" spans="1:7">
      <c r="A57" s="516" t="s">
        <v>50</v>
      </c>
      <c r="B57" s="503" t="s">
        <v>51</v>
      </c>
      <c r="C57" s="490" t="s">
        <v>52</v>
      </c>
      <c r="D57" s="490" t="s">
        <v>53</v>
      </c>
      <c r="E57" s="490" t="s">
        <v>54</v>
      </c>
      <c r="F57" s="490" t="s">
        <v>55</v>
      </c>
      <c r="G57" s="490" t="s">
        <v>56</v>
      </c>
    </row>
    <row r="58" ht="13.5" spans="1:7">
      <c r="A58" s="516" t="s">
        <v>57</v>
      </c>
      <c r="B58" s="500" t="s">
        <v>58</v>
      </c>
      <c r="C58" s="493"/>
      <c r="D58" s="493"/>
      <c r="E58" s="493"/>
      <c r="F58" s="493"/>
      <c r="G58" s="493"/>
    </row>
    <row r="59" ht="13.5" spans="1:7">
      <c r="A59" s="510"/>
      <c r="B59" s="500"/>
      <c r="C59" s="506"/>
      <c r="D59" s="506"/>
      <c r="E59" s="506"/>
      <c r="F59" s="506"/>
      <c r="G59" s="506"/>
    </row>
    <row r="60" ht="13.5" spans="1:7">
      <c r="A60" s="493" t="s">
        <v>59</v>
      </c>
      <c r="B60" s="513"/>
      <c r="C60" s="514"/>
      <c r="D60" s="514"/>
      <c r="E60" s="514"/>
      <c r="F60" s="514"/>
      <c r="G60" s="515"/>
    </row>
    <row r="61" spans="1:7">
      <c r="A61" s="518" t="s">
        <v>60</v>
      </c>
      <c r="B61" s="518"/>
      <c r="C61" s="518"/>
      <c r="D61" s="518"/>
      <c r="E61" s="518"/>
      <c r="F61" s="518"/>
      <c r="G61" s="518"/>
    </row>
    <row r="63" spans="1:2">
      <c r="A63" s="1450" t="s">
        <v>0</v>
      </c>
      <c r="B63" s="488">
        <v>3</v>
      </c>
    </row>
    <row r="64" spans="1:7">
      <c r="A64" s="489" t="s">
        <v>1</v>
      </c>
      <c r="B64" s="489"/>
      <c r="C64" s="489"/>
      <c r="D64" s="489"/>
      <c r="E64" s="489"/>
      <c r="F64" s="489"/>
      <c r="G64" s="489"/>
    </row>
    <row r="65" ht="13.5" spans="1:8">
      <c r="A65" s="1451" t="s">
        <v>69</v>
      </c>
      <c r="B65" s="1451"/>
      <c r="C65" s="1451"/>
      <c r="D65" s="1451"/>
      <c r="E65" s="1451"/>
      <c r="F65" s="1451"/>
      <c r="G65" s="489" t="s">
        <v>4</v>
      </c>
      <c r="H65" s="488">
        <v>111</v>
      </c>
    </row>
    <row r="66" ht="13.5" spans="1:7">
      <c r="A66" s="490" t="s">
        <v>6</v>
      </c>
      <c r="B66" s="1452" t="s">
        <v>7</v>
      </c>
      <c r="C66" s="1453"/>
      <c r="D66" s="1452" t="s">
        <v>8</v>
      </c>
      <c r="E66" s="1453"/>
      <c r="F66" s="1452" t="s">
        <v>9</v>
      </c>
      <c r="G66" s="1453"/>
    </row>
    <row r="67" ht="13.5" spans="1:7">
      <c r="A67" s="493"/>
      <c r="B67" s="513">
        <v>10</v>
      </c>
      <c r="C67" s="515"/>
      <c r="D67" s="513">
        <v>10</v>
      </c>
      <c r="E67" s="515"/>
      <c r="F67" s="1472" t="s">
        <v>70</v>
      </c>
      <c r="G67" s="1473"/>
    </row>
    <row r="68" ht="13.5" spans="1:7">
      <c r="A68" s="493" t="s">
        <v>11</v>
      </c>
      <c r="B68" s="1452" t="s">
        <v>12</v>
      </c>
      <c r="C68" s="1453"/>
      <c r="D68" s="1452" t="s">
        <v>13</v>
      </c>
      <c r="E68" s="1453"/>
      <c r="F68" s="1452" t="s">
        <v>14</v>
      </c>
      <c r="G68" s="1453"/>
    </row>
    <row r="69" ht="13.5" spans="1:7">
      <c r="A69" s="496" t="s">
        <v>15</v>
      </c>
      <c r="B69" s="513">
        <v>0.86</v>
      </c>
      <c r="C69" s="515"/>
      <c r="D69" s="513">
        <v>3</v>
      </c>
      <c r="E69" s="515"/>
      <c r="F69" s="513">
        <v>1.47</v>
      </c>
      <c r="G69" s="515"/>
    </row>
    <row r="70" ht="25.5" spans="1:7">
      <c r="A70" s="496" t="s">
        <v>16</v>
      </c>
      <c r="B70" s="513"/>
      <c r="C70" s="515"/>
      <c r="D70" s="513"/>
      <c r="E70" s="515"/>
      <c r="F70" s="513"/>
      <c r="G70" s="515"/>
    </row>
    <row r="71" ht="13.5" spans="1:7">
      <c r="A71" s="496" t="s">
        <v>21</v>
      </c>
      <c r="B71" s="513"/>
      <c r="C71" s="515"/>
      <c r="D71" s="513"/>
      <c r="E71" s="515"/>
      <c r="F71" s="513"/>
      <c r="G71" s="515"/>
    </row>
    <row r="72" ht="13.5" spans="1:7">
      <c r="A72" s="496" t="s">
        <v>24</v>
      </c>
      <c r="B72" s="513"/>
      <c r="C72" s="515"/>
      <c r="D72" s="513"/>
      <c r="E72" s="515"/>
      <c r="F72" s="513"/>
      <c r="G72" s="515"/>
    </row>
    <row r="73" ht="13.5" spans="1:7">
      <c r="A73" s="496" t="s">
        <v>26</v>
      </c>
      <c r="B73" s="513"/>
      <c r="C73" s="515"/>
      <c r="D73" s="513"/>
      <c r="E73" s="515"/>
      <c r="F73" s="513"/>
      <c r="G73" s="515"/>
    </row>
    <row r="74" ht="13.5" spans="1:7">
      <c r="A74" s="496" t="s">
        <v>28</v>
      </c>
      <c r="B74" s="513">
        <v>0.86</v>
      </c>
      <c r="C74" s="515"/>
      <c r="D74" s="513">
        <v>3</v>
      </c>
      <c r="E74" s="515"/>
      <c r="F74" s="513">
        <v>1.47</v>
      </c>
      <c r="G74" s="515"/>
    </row>
    <row r="75" ht="13.5" spans="1:7">
      <c r="A75" s="496" t="s">
        <v>30</v>
      </c>
      <c r="B75" s="513">
        <v>97.52</v>
      </c>
      <c r="C75" s="515"/>
      <c r="D75" s="513">
        <v>77.17</v>
      </c>
      <c r="E75" s="515"/>
      <c r="F75" s="513">
        <v>46.85</v>
      </c>
      <c r="G75" s="515"/>
    </row>
    <row r="76" ht="13.5" spans="1:7">
      <c r="A76" s="496" t="s">
        <v>32</v>
      </c>
      <c r="B76" s="513">
        <v>97.52</v>
      </c>
      <c r="C76" s="515"/>
      <c r="D76" s="513">
        <v>77.17</v>
      </c>
      <c r="E76" s="515"/>
      <c r="F76" s="513">
        <v>46.85</v>
      </c>
      <c r="G76" s="515"/>
    </row>
    <row r="77" ht="13.5" spans="1:7">
      <c r="A77" s="496" t="s">
        <v>34</v>
      </c>
      <c r="B77" s="513"/>
      <c r="C77" s="515"/>
      <c r="D77" s="513"/>
      <c r="E77" s="515"/>
      <c r="F77" s="513"/>
      <c r="G77" s="515"/>
    </row>
    <row r="78" ht="13.5" spans="1:7">
      <c r="A78" s="1476" t="s">
        <v>67</v>
      </c>
      <c r="B78" s="513"/>
      <c r="C78" s="515"/>
      <c r="D78" s="513"/>
      <c r="E78" s="515"/>
      <c r="F78" s="513"/>
      <c r="G78" s="515"/>
    </row>
    <row r="79" ht="24.75" spans="1:7">
      <c r="A79" s="1477" t="s">
        <v>68</v>
      </c>
      <c r="B79" s="494"/>
      <c r="C79" s="500"/>
      <c r="D79" s="494"/>
      <c r="E79" s="500"/>
      <c r="F79" s="494"/>
      <c r="G79" s="500"/>
    </row>
    <row r="80" ht="25.5" spans="1:7">
      <c r="A80" s="1468" t="s">
        <v>39</v>
      </c>
      <c r="B80" s="513"/>
      <c r="C80" s="515"/>
      <c r="D80" s="513"/>
      <c r="E80" s="515"/>
      <c r="F80" s="513"/>
      <c r="G80" s="515"/>
    </row>
    <row r="81" ht="13.5" spans="1:7">
      <c r="A81" s="1468" t="s">
        <v>71</v>
      </c>
      <c r="B81" s="513"/>
      <c r="C81" s="515"/>
      <c r="D81" s="513"/>
      <c r="E81" s="515"/>
      <c r="F81" s="513"/>
      <c r="G81" s="515"/>
    </row>
    <row r="82" ht="13.5" spans="1:7">
      <c r="A82" s="496" t="s">
        <v>42</v>
      </c>
      <c r="B82" s="513">
        <v>26.23</v>
      </c>
      <c r="C82" s="515"/>
      <c r="D82" s="513">
        <v>26.28</v>
      </c>
      <c r="E82" s="515"/>
      <c r="F82" s="513">
        <v>23.11</v>
      </c>
      <c r="G82" s="515"/>
    </row>
    <row r="83" ht="13.5" spans="1:7">
      <c r="A83" s="496" t="s">
        <v>43</v>
      </c>
      <c r="B83" s="513">
        <v>3.55</v>
      </c>
      <c r="C83" s="515"/>
      <c r="D83" s="513">
        <v>15.28</v>
      </c>
      <c r="E83" s="515"/>
      <c r="F83" s="513">
        <v>16.44</v>
      </c>
      <c r="G83" s="515"/>
    </row>
    <row r="84" ht="13.5" spans="1:7">
      <c r="A84" s="496" t="s">
        <v>45</v>
      </c>
      <c r="B84" s="513">
        <v>4.98</v>
      </c>
      <c r="C84" s="515"/>
      <c r="D84" s="513">
        <v>5</v>
      </c>
      <c r="E84" s="515"/>
      <c r="F84" s="513">
        <v>2.77</v>
      </c>
      <c r="G84" s="515"/>
    </row>
    <row r="85" ht="13.5" spans="1:7">
      <c r="A85" s="496" t="s">
        <v>46</v>
      </c>
      <c r="B85" s="1505"/>
      <c r="C85" s="1506"/>
      <c r="D85" s="513"/>
      <c r="E85" s="515"/>
      <c r="F85" s="1505"/>
      <c r="G85" s="1506"/>
    </row>
    <row r="86" ht="13.5" spans="1:7">
      <c r="A86" s="496" t="s">
        <v>48</v>
      </c>
      <c r="B86" s="513"/>
      <c r="C86" s="515"/>
      <c r="D86" s="513">
        <v>45.66</v>
      </c>
      <c r="E86" s="515"/>
      <c r="F86" s="513">
        <v>13.4</v>
      </c>
      <c r="G86" s="515"/>
    </row>
    <row r="87" ht="13.5" spans="1:7">
      <c r="A87" s="496" t="s">
        <v>49</v>
      </c>
      <c r="B87" s="513"/>
      <c r="C87" s="515"/>
      <c r="D87" s="513">
        <v>225.67</v>
      </c>
      <c r="E87" s="515"/>
      <c r="F87" s="513">
        <v>225.23</v>
      </c>
      <c r="G87" s="515"/>
    </row>
    <row r="88" spans="1:7">
      <c r="A88" s="516" t="s">
        <v>50</v>
      </c>
      <c r="B88" s="503" t="s">
        <v>51</v>
      </c>
      <c r="C88" s="490" t="s">
        <v>52</v>
      </c>
      <c r="D88" s="490" t="s">
        <v>53</v>
      </c>
      <c r="E88" s="490" t="s">
        <v>54</v>
      </c>
      <c r="F88" s="490" t="s">
        <v>55</v>
      </c>
      <c r="G88" s="490" t="s">
        <v>56</v>
      </c>
    </row>
    <row r="89" ht="13.5" spans="1:7">
      <c r="A89" s="516" t="s">
        <v>65</v>
      </c>
      <c r="B89" s="500" t="s">
        <v>58</v>
      </c>
      <c r="C89" s="493"/>
      <c r="D89" s="493"/>
      <c r="E89" s="493"/>
      <c r="F89" s="493"/>
      <c r="G89" s="493"/>
    </row>
    <row r="90" ht="13.5" spans="1:7">
      <c r="A90" s="510"/>
      <c r="B90" s="500"/>
      <c r="C90" s="506"/>
      <c r="D90" s="506"/>
      <c r="E90" s="506"/>
      <c r="F90" s="506"/>
      <c r="G90" s="506"/>
    </row>
    <row r="91" ht="13.5" spans="1:7">
      <c r="A91" s="493" t="s">
        <v>59</v>
      </c>
      <c r="B91" s="513"/>
      <c r="C91" s="514"/>
      <c r="D91" s="514"/>
      <c r="E91" s="514"/>
      <c r="F91" s="514"/>
      <c r="G91" s="515"/>
    </row>
    <row r="92" spans="1:7">
      <c r="A92" s="518" t="s">
        <v>60</v>
      </c>
      <c r="B92" s="518"/>
      <c r="C92" s="518"/>
      <c r="D92" s="518"/>
      <c r="E92" s="518"/>
      <c r="F92" s="518"/>
      <c r="G92" s="518"/>
    </row>
    <row r="94" spans="1:2">
      <c r="A94" s="1507" t="s">
        <v>72</v>
      </c>
      <c r="B94" s="488">
        <v>4</v>
      </c>
    </row>
    <row r="95" spans="1:7">
      <c r="A95" s="1508" t="s">
        <v>73</v>
      </c>
      <c r="B95" s="1508"/>
      <c r="C95" s="1508"/>
      <c r="D95" s="1508"/>
      <c r="E95" s="1508"/>
      <c r="F95" s="1508"/>
      <c r="G95" s="1508"/>
    </row>
    <row r="96" ht="13.5" spans="1:7">
      <c r="A96" s="1471" t="s">
        <v>74</v>
      </c>
      <c r="B96" s="1471"/>
      <c r="C96" s="1471"/>
      <c r="D96" s="1471"/>
      <c r="E96" s="1471"/>
      <c r="F96" s="1471"/>
      <c r="G96" s="489" t="s">
        <v>4</v>
      </c>
    </row>
    <row r="97" ht="13.5" spans="1:8">
      <c r="A97" s="532" t="s">
        <v>75</v>
      </c>
      <c r="B97" s="1509" t="s">
        <v>76</v>
      </c>
      <c r="C97" s="1510"/>
      <c r="D97" s="1509" t="s">
        <v>77</v>
      </c>
      <c r="E97" s="1510"/>
      <c r="F97" s="1509" t="s">
        <v>78</v>
      </c>
      <c r="G97" s="1510"/>
      <c r="H97" s="488">
        <v>111</v>
      </c>
    </row>
    <row r="98" ht="13.5" spans="1:7">
      <c r="A98" s="535"/>
      <c r="B98" s="1511">
        <v>20</v>
      </c>
      <c r="C98" s="1512"/>
      <c r="D98" s="1511">
        <v>20</v>
      </c>
      <c r="E98" s="1512"/>
      <c r="F98" s="1513">
        <v>1</v>
      </c>
      <c r="G98" s="1514"/>
    </row>
    <row r="99" ht="13.5" spans="1:7">
      <c r="A99" s="535" t="s">
        <v>79</v>
      </c>
      <c r="B99" s="1509" t="s">
        <v>80</v>
      </c>
      <c r="C99" s="1510"/>
      <c r="D99" s="1509" t="s">
        <v>81</v>
      </c>
      <c r="E99" s="1510"/>
      <c r="F99" s="1509" t="s">
        <v>82</v>
      </c>
      <c r="G99" s="1510"/>
    </row>
    <row r="100" ht="13.5" spans="1:7">
      <c r="A100" s="1515" t="s">
        <v>83</v>
      </c>
      <c r="B100" s="1511">
        <v>2.91</v>
      </c>
      <c r="C100" s="1512"/>
      <c r="D100" s="1511">
        <v>5</v>
      </c>
      <c r="E100" s="1512"/>
      <c r="F100" s="1511">
        <v>1.03</v>
      </c>
      <c r="G100" s="1512"/>
    </row>
    <row r="101" ht="25.5" spans="1:7">
      <c r="A101" s="1515" t="s">
        <v>84</v>
      </c>
      <c r="B101" s="1511"/>
      <c r="C101" s="1512"/>
      <c r="D101" s="1511"/>
      <c r="E101" s="1512"/>
      <c r="F101" s="1511"/>
      <c r="G101" s="1512"/>
    </row>
    <row r="102" ht="13.5" spans="1:7">
      <c r="A102" s="1515" t="s">
        <v>85</v>
      </c>
      <c r="B102" s="1511"/>
      <c r="C102" s="1512"/>
      <c r="D102" s="1511"/>
      <c r="E102" s="1512"/>
      <c r="F102" s="1511"/>
      <c r="G102" s="1512"/>
    </row>
    <row r="103" ht="13.5" spans="1:7">
      <c r="A103" s="1515" t="s">
        <v>86</v>
      </c>
      <c r="B103" s="1511"/>
      <c r="C103" s="1512"/>
      <c r="D103" s="1511"/>
      <c r="E103" s="1512"/>
      <c r="F103" s="1511"/>
      <c r="G103" s="1512"/>
    </row>
    <row r="104" ht="13.5" spans="1:7">
      <c r="A104" s="1515" t="s">
        <v>87</v>
      </c>
      <c r="B104" s="1511"/>
      <c r="C104" s="1512"/>
      <c r="D104" s="1511"/>
      <c r="E104" s="1512"/>
      <c r="F104" s="1511"/>
      <c r="G104" s="1512"/>
    </row>
    <row r="105" ht="15" spans="1:7">
      <c r="A105" s="1515" t="s">
        <v>88</v>
      </c>
      <c r="B105" s="1511">
        <v>2.91</v>
      </c>
      <c r="C105" s="1512"/>
      <c r="D105" s="1516">
        <v>5</v>
      </c>
      <c r="E105" s="1517"/>
      <c r="F105" s="1516">
        <v>1.03</v>
      </c>
      <c r="G105" s="1517"/>
    </row>
    <row r="106" ht="15" spans="1:7">
      <c r="A106" s="1515" t="s">
        <v>89</v>
      </c>
      <c r="B106" s="1511">
        <v>9.77</v>
      </c>
      <c r="C106" s="1512"/>
      <c r="D106" s="1516">
        <f>D107</f>
        <v>4.97</v>
      </c>
      <c r="E106" s="1517"/>
      <c r="F106" s="1516">
        <v>29.8</v>
      </c>
      <c r="G106" s="1517"/>
    </row>
    <row r="107" ht="15" spans="1:7">
      <c r="A107" s="1515" t="s">
        <v>90</v>
      </c>
      <c r="B107" s="1511">
        <v>9.77</v>
      </c>
      <c r="C107" s="1512"/>
      <c r="D107" s="1516">
        <v>4.97</v>
      </c>
      <c r="E107" s="1517"/>
      <c r="F107" s="1516">
        <v>29.8</v>
      </c>
      <c r="G107" s="1517"/>
    </row>
    <row r="108" ht="13.5" spans="1:7">
      <c r="A108" s="1515" t="s">
        <v>91</v>
      </c>
      <c r="B108" s="1511"/>
      <c r="C108" s="1512"/>
      <c r="D108" s="1511"/>
      <c r="E108" s="1512"/>
      <c r="F108" s="1511"/>
      <c r="G108" s="1512"/>
    </row>
    <row r="109" ht="13.5" spans="1:7">
      <c r="A109" s="1518" t="s">
        <v>92</v>
      </c>
      <c r="B109" s="1511"/>
      <c r="C109" s="1512"/>
      <c r="D109" s="1511"/>
      <c r="E109" s="1512"/>
      <c r="F109" s="1511"/>
      <c r="G109" s="1512"/>
    </row>
    <row r="110" ht="24.75" spans="1:7">
      <c r="A110" s="1519" t="s">
        <v>93</v>
      </c>
      <c r="B110" s="1520"/>
      <c r="C110" s="526"/>
      <c r="D110" s="1520"/>
      <c r="E110" s="526"/>
      <c r="F110" s="1520"/>
      <c r="G110" s="526"/>
    </row>
    <row r="111" ht="25.5" spans="1:7">
      <c r="A111" s="1521" t="s">
        <v>94</v>
      </c>
      <c r="B111" s="1511"/>
      <c r="C111" s="1512"/>
      <c r="D111" s="1511"/>
      <c r="E111" s="1512"/>
      <c r="F111" s="1511"/>
      <c r="G111" s="1512"/>
    </row>
    <row r="112" ht="13.5" spans="1:7">
      <c r="A112" s="535" t="s">
        <v>41</v>
      </c>
      <c r="B112" s="1511"/>
      <c r="C112" s="1512"/>
      <c r="D112" s="1511"/>
      <c r="E112" s="1512"/>
      <c r="F112" s="1511"/>
      <c r="G112" s="1512"/>
    </row>
    <row r="113" ht="15" spans="1:7">
      <c r="A113" s="1515" t="s">
        <v>95</v>
      </c>
      <c r="B113" s="1511">
        <v>95.5</v>
      </c>
      <c r="C113" s="1512"/>
      <c r="D113" s="1516">
        <v>71.83</v>
      </c>
      <c r="E113" s="1517"/>
      <c r="F113" s="1516">
        <f>45.28-22.9</f>
        <v>22.38</v>
      </c>
      <c r="G113" s="1517"/>
    </row>
    <row r="114" ht="15" spans="1:17">
      <c r="A114" s="1515" t="s">
        <v>96</v>
      </c>
      <c r="B114" s="1511">
        <v>7.76</v>
      </c>
      <c r="C114" s="1512"/>
      <c r="D114" s="1522">
        <v>39.5</v>
      </c>
      <c r="E114" s="1523"/>
      <c r="F114" s="1516">
        <v>12.26</v>
      </c>
      <c r="G114" s="1517"/>
      <c r="Q114" s="488">
        <f>F113/D113</f>
        <v>0.311568982319365</v>
      </c>
    </row>
    <row r="115" ht="15" spans="1:17">
      <c r="A115" s="1515" t="s">
        <v>97</v>
      </c>
      <c r="B115" s="1511">
        <v>5.57</v>
      </c>
      <c r="C115" s="1512"/>
      <c r="D115" s="1522">
        <v>5</v>
      </c>
      <c r="E115" s="1523"/>
      <c r="F115" s="1522">
        <v>3.32</v>
      </c>
      <c r="G115" s="1523"/>
      <c r="Q115" s="488">
        <f>F113+9.77</f>
        <v>32.15</v>
      </c>
    </row>
    <row r="116" ht="15" spans="1:18">
      <c r="A116" s="1515" t="s">
        <v>98</v>
      </c>
      <c r="B116" s="1511">
        <v>23.54</v>
      </c>
      <c r="C116" s="1512"/>
      <c r="D116" s="1522">
        <v>15</v>
      </c>
      <c r="E116" s="1523"/>
      <c r="F116" s="1516">
        <v>3.2</v>
      </c>
      <c r="G116" s="1517"/>
      <c r="Q116" s="488">
        <f>D113+17</f>
        <v>88.83</v>
      </c>
      <c r="R116" s="488">
        <f>Q115/Q116</f>
        <v>0.361927276820894</v>
      </c>
    </row>
    <row r="117" ht="15" spans="1:16">
      <c r="A117" s="1515" t="s">
        <v>99</v>
      </c>
      <c r="B117" s="1511">
        <v>7.2</v>
      </c>
      <c r="C117" s="1512"/>
      <c r="D117" s="1516">
        <v>27.44</v>
      </c>
      <c r="E117" s="1517"/>
      <c r="F117" s="1516">
        <v>8.37</v>
      </c>
      <c r="G117" s="1517"/>
      <c r="H117" s="45"/>
      <c r="P117" s="488">
        <f>F117/D117</f>
        <v>0.30502915451895</v>
      </c>
    </row>
    <row r="118" ht="15" spans="1:7">
      <c r="A118" s="1515" t="s">
        <v>100</v>
      </c>
      <c r="B118" s="1511">
        <v>573.74</v>
      </c>
      <c r="C118" s="1512"/>
      <c r="D118" s="1516">
        <v>580.4</v>
      </c>
      <c r="E118" s="1517"/>
      <c r="F118" s="1516">
        <v>576.97</v>
      </c>
      <c r="G118" s="1517"/>
    </row>
    <row r="119" spans="1:16">
      <c r="A119" s="516" t="s">
        <v>50</v>
      </c>
      <c r="B119" s="503" t="s">
        <v>51</v>
      </c>
      <c r="C119" s="490" t="s">
        <v>52</v>
      </c>
      <c r="D119" s="490" t="s">
        <v>53</v>
      </c>
      <c r="E119" s="490" t="s">
        <v>54</v>
      </c>
      <c r="F119" s="490" t="s">
        <v>55</v>
      </c>
      <c r="G119" s="490" t="s">
        <v>56</v>
      </c>
      <c r="P119" s="488">
        <v>573.74</v>
      </c>
    </row>
    <row r="120" ht="13.5" spans="1:7">
      <c r="A120" s="516" t="s">
        <v>57</v>
      </c>
      <c r="B120" s="500" t="s">
        <v>58</v>
      </c>
      <c r="C120" s="493"/>
      <c r="D120" s="493"/>
      <c r="E120" s="493"/>
      <c r="F120" s="493"/>
      <c r="G120" s="493"/>
    </row>
    <row r="121" ht="13.5" spans="1:7">
      <c r="A121" s="510"/>
      <c r="B121" s="500"/>
      <c r="C121" s="506"/>
      <c r="D121" s="506"/>
      <c r="E121" s="506"/>
      <c r="F121" s="506"/>
      <c r="G121" s="506"/>
    </row>
    <row r="122" ht="13.5" spans="1:7">
      <c r="A122" s="493" t="s">
        <v>59</v>
      </c>
      <c r="B122" s="513"/>
      <c r="C122" s="514"/>
      <c r="D122" s="514"/>
      <c r="E122" s="514"/>
      <c r="F122" s="514"/>
      <c r="G122" s="515"/>
    </row>
    <row r="123" spans="1:7">
      <c r="A123" s="518" t="s">
        <v>60</v>
      </c>
      <c r="B123" s="518"/>
      <c r="C123" s="518"/>
      <c r="D123" s="518"/>
      <c r="E123" s="518"/>
      <c r="F123" s="518"/>
      <c r="G123" s="518"/>
    </row>
    <row r="124" spans="1:1">
      <c r="A124" s="1524"/>
    </row>
    <row r="125" spans="1:2">
      <c r="A125" s="1507" t="s">
        <v>72</v>
      </c>
      <c r="B125" s="488">
        <v>5</v>
      </c>
    </row>
    <row r="126" spans="1:7">
      <c r="A126" s="1508" t="s">
        <v>73</v>
      </c>
      <c r="B126" s="1508"/>
      <c r="C126" s="1508"/>
      <c r="D126" s="1508"/>
      <c r="E126" s="1508"/>
      <c r="F126" s="1508"/>
      <c r="G126" s="1508"/>
    </row>
    <row r="127" ht="13.5" spans="1:7">
      <c r="A127" s="1525" t="s">
        <v>101</v>
      </c>
      <c r="B127" s="1525"/>
      <c r="C127" s="1525"/>
      <c r="D127" s="1525"/>
      <c r="E127" s="1525"/>
      <c r="F127" s="1525"/>
      <c r="G127" s="489" t="s">
        <v>4</v>
      </c>
    </row>
    <row r="128" ht="13.5" spans="1:8">
      <c r="A128" s="532" t="s">
        <v>75</v>
      </c>
      <c r="B128" s="1509" t="s">
        <v>76</v>
      </c>
      <c r="C128" s="1510"/>
      <c r="D128" s="1509" t="s">
        <v>77</v>
      </c>
      <c r="E128" s="1510"/>
      <c r="F128" s="1509" t="s">
        <v>78</v>
      </c>
      <c r="G128" s="1510"/>
      <c r="H128" s="488">
        <v>111</v>
      </c>
    </row>
    <row r="129" ht="13.5" spans="1:7">
      <c r="A129" s="535"/>
      <c r="B129" s="1511">
        <v>53</v>
      </c>
      <c r="C129" s="1512"/>
      <c r="D129" s="1511">
        <v>46</v>
      </c>
      <c r="E129" s="1512"/>
      <c r="F129" s="1513">
        <v>0.867924528301887</v>
      </c>
      <c r="G129" s="1514"/>
    </row>
    <row r="130" ht="13.5" spans="1:7">
      <c r="A130" s="535" t="s">
        <v>79</v>
      </c>
      <c r="B130" s="1509" t="s">
        <v>80</v>
      </c>
      <c r="C130" s="1510"/>
      <c r="D130" s="1509" t="s">
        <v>81</v>
      </c>
      <c r="E130" s="1510"/>
      <c r="F130" s="1509" t="s">
        <v>82</v>
      </c>
      <c r="G130" s="1510"/>
    </row>
    <row r="131" ht="13.5" spans="1:7">
      <c r="A131" s="1515" t="s">
        <v>83</v>
      </c>
      <c r="B131" s="1511">
        <v>3.95</v>
      </c>
      <c r="C131" s="1512"/>
      <c r="D131" s="1511">
        <v>11</v>
      </c>
      <c r="E131" s="1512"/>
      <c r="F131" s="1511">
        <v>3.34</v>
      </c>
      <c r="G131" s="1512"/>
    </row>
    <row r="132" ht="25.5" spans="1:7">
      <c r="A132" s="1515" t="s">
        <v>84</v>
      </c>
      <c r="B132" s="1511"/>
      <c r="C132" s="1512"/>
      <c r="D132" s="1511"/>
      <c r="E132" s="1512"/>
      <c r="F132" s="1511"/>
      <c r="G132" s="1512"/>
    </row>
    <row r="133" ht="13.5" spans="1:7">
      <c r="A133" s="1515" t="s">
        <v>85</v>
      </c>
      <c r="B133" s="1511"/>
      <c r="C133" s="1512"/>
      <c r="D133" s="1511"/>
      <c r="E133" s="1512"/>
      <c r="F133" s="1511"/>
      <c r="G133" s="1512"/>
    </row>
    <row r="134" ht="13.5" spans="1:7">
      <c r="A134" s="1515" t="s">
        <v>86</v>
      </c>
      <c r="B134" s="1511"/>
      <c r="C134" s="1512"/>
      <c r="D134" s="1511"/>
      <c r="E134" s="1512"/>
      <c r="F134" s="1511"/>
      <c r="G134" s="1512"/>
    </row>
    <row r="135" ht="13.5" spans="1:7">
      <c r="A135" s="1515" t="s">
        <v>87</v>
      </c>
      <c r="B135" s="1511"/>
      <c r="C135" s="1512"/>
      <c r="D135" s="1511">
        <v>3</v>
      </c>
      <c r="E135" s="1512"/>
      <c r="F135" s="1511"/>
      <c r="G135" s="1512"/>
    </row>
    <row r="136" ht="13.5" spans="1:7">
      <c r="A136" s="1515" t="s">
        <v>88</v>
      </c>
      <c r="B136" s="1511">
        <v>3.95</v>
      </c>
      <c r="C136" s="1512"/>
      <c r="D136" s="1511">
        <v>8</v>
      </c>
      <c r="E136" s="1512"/>
      <c r="F136" s="1511">
        <v>3.34</v>
      </c>
      <c r="G136" s="1512"/>
    </row>
    <row r="137" ht="13.5" spans="1:7">
      <c r="A137" s="1515" t="s">
        <v>89</v>
      </c>
      <c r="B137" s="1511">
        <v>533.72</v>
      </c>
      <c r="C137" s="1512"/>
      <c r="D137" s="1511">
        <v>8.5</v>
      </c>
      <c r="E137" s="1512"/>
      <c r="F137" s="1511">
        <v>376.93</v>
      </c>
      <c r="G137" s="1512"/>
    </row>
    <row r="138" ht="13.5" spans="1:7">
      <c r="A138" s="1515" t="s">
        <v>90</v>
      </c>
      <c r="B138" s="1511"/>
      <c r="C138" s="1512"/>
      <c r="D138" s="1511"/>
      <c r="E138" s="1512"/>
      <c r="F138" s="1511"/>
      <c r="G138" s="1512"/>
    </row>
    <row r="139" ht="13.5" spans="1:7">
      <c r="A139" s="1515" t="s">
        <v>91</v>
      </c>
      <c r="B139" s="1511">
        <v>7.07</v>
      </c>
      <c r="C139" s="1512"/>
      <c r="D139" s="1511">
        <v>8.5</v>
      </c>
      <c r="E139" s="1512"/>
      <c r="F139" s="1511">
        <v>10.33</v>
      </c>
      <c r="G139" s="1512"/>
    </row>
    <row r="140" ht="13.5" spans="1:7">
      <c r="A140" s="1476" t="s">
        <v>67</v>
      </c>
      <c r="B140" s="1511">
        <v>526.65</v>
      </c>
      <c r="C140" s="1512"/>
      <c r="D140" s="1511"/>
      <c r="E140" s="1512"/>
      <c r="F140" s="1511">
        <v>366.6</v>
      </c>
      <c r="G140" s="1512"/>
    </row>
    <row r="141" ht="24.75" spans="1:7">
      <c r="A141" s="1477" t="s">
        <v>68</v>
      </c>
      <c r="B141" s="1520">
        <v>526.65</v>
      </c>
      <c r="C141" s="526"/>
      <c r="D141" s="1520"/>
      <c r="E141" s="526"/>
      <c r="F141" s="1520">
        <v>366.6</v>
      </c>
      <c r="G141" s="526"/>
    </row>
    <row r="142" ht="25.5" spans="1:7">
      <c r="A142" s="1521" t="s">
        <v>94</v>
      </c>
      <c r="B142" s="1511"/>
      <c r="C142" s="1512"/>
      <c r="D142" s="1511"/>
      <c r="E142" s="1512"/>
      <c r="F142" s="1511"/>
      <c r="G142" s="1512"/>
    </row>
    <row r="143" ht="13.5" spans="1:7">
      <c r="A143" s="535" t="s">
        <v>41</v>
      </c>
      <c r="B143" s="1511"/>
      <c r="C143" s="1512"/>
      <c r="D143" s="1511"/>
      <c r="E143" s="1512"/>
      <c r="F143" s="1511"/>
      <c r="G143" s="1512"/>
    </row>
    <row r="144" ht="13.5" spans="1:7">
      <c r="A144" s="1515" t="s">
        <v>95</v>
      </c>
      <c r="B144" s="1511">
        <v>158.96</v>
      </c>
      <c r="C144" s="1512"/>
      <c r="D144" s="1511">
        <v>185.08</v>
      </c>
      <c r="E144" s="1512"/>
      <c r="F144" s="1511">
        <v>158.62</v>
      </c>
      <c r="G144" s="1512"/>
    </row>
    <row r="145" ht="13.5" spans="1:7">
      <c r="A145" s="1515" t="s">
        <v>102</v>
      </c>
      <c r="B145" s="1511">
        <v>85.9</v>
      </c>
      <c r="C145" s="1512"/>
      <c r="D145" s="1511">
        <v>80.88</v>
      </c>
      <c r="E145" s="1512"/>
      <c r="F145" s="1511">
        <v>73.04</v>
      </c>
      <c r="G145" s="1512"/>
    </row>
    <row r="146" ht="13.5" spans="1:7">
      <c r="A146" s="1515" t="s">
        <v>97</v>
      </c>
      <c r="B146" s="1511">
        <v>24.4</v>
      </c>
      <c r="C146" s="1512"/>
      <c r="D146" s="1511">
        <v>22</v>
      </c>
      <c r="E146" s="1512"/>
      <c r="F146" s="1511">
        <v>17.04</v>
      </c>
      <c r="G146" s="1512"/>
    </row>
    <row r="147" ht="13.5" spans="1:7">
      <c r="A147" s="1515" t="s">
        <v>98</v>
      </c>
      <c r="B147" s="1511">
        <v>4.2</v>
      </c>
      <c r="C147" s="1512"/>
      <c r="D147" s="1511">
        <v>4</v>
      </c>
      <c r="E147" s="1512"/>
      <c r="F147" s="1511">
        <v>1</v>
      </c>
      <c r="G147" s="1512"/>
    </row>
    <row r="148" ht="13.5" spans="1:7">
      <c r="A148" s="1515" t="s">
        <v>99</v>
      </c>
      <c r="B148" s="1511">
        <v>7.07</v>
      </c>
      <c r="C148" s="1512"/>
      <c r="D148" s="1511">
        <v>5.5</v>
      </c>
      <c r="E148" s="1512"/>
      <c r="F148" s="1511">
        <v>4.32</v>
      </c>
      <c r="G148" s="1512"/>
    </row>
    <row r="149" ht="13.5" spans="1:7">
      <c r="A149" s="1515" t="s">
        <v>100</v>
      </c>
      <c r="B149" s="1511">
        <v>866.81</v>
      </c>
      <c r="C149" s="1512"/>
      <c r="D149" s="1511">
        <v>1268.97</v>
      </c>
      <c r="E149" s="1512"/>
      <c r="F149" s="1511">
        <v>1271.81</v>
      </c>
      <c r="G149" s="1512"/>
    </row>
    <row r="150" spans="1:7">
      <c r="A150" s="516" t="s">
        <v>50</v>
      </c>
      <c r="B150" s="503" t="s">
        <v>51</v>
      </c>
      <c r="C150" s="490" t="s">
        <v>52</v>
      </c>
      <c r="D150" s="490" t="s">
        <v>53</v>
      </c>
      <c r="E150" s="490" t="s">
        <v>54</v>
      </c>
      <c r="F150" s="490" t="s">
        <v>55</v>
      </c>
      <c r="G150" s="490" t="s">
        <v>56</v>
      </c>
    </row>
    <row r="151" ht="13.5" spans="1:7">
      <c r="A151" s="516" t="s">
        <v>57</v>
      </c>
      <c r="B151" s="500" t="s">
        <v>58</v>
      </c>
      <c r="C151" s="493"/>
      <c r="D151" s="493"/>
      <c r="E151" s="493"/>
      <c r="F151" s="493"/>
      <c r="G151" s="493"/>
    </row>
    <row r="152" ht="13.5" spans="1:7">
      <c r="A152" s="510"/>
      <c r="B152" s="500"/>
      <c r="C152" s="506"/>
      <c r="D152" s="506"/>
      <c r="E152" s="506"/>
      <c r="F152" s="506"/>
      <c r="G152" s="506"/>
    </row>
    <row r="153" ht="13.5" spans="1:7">
      <c r="A153" s="493" t="s">
        <v>59</v>
      </c>
      <c r="B153" s="513"/>
      <c r="C153" s="514"/>
      <c r="D153" s="514"/>
      <c r="E153" s="514"/>
      <c r="F153" s="514"/>
      <c r="G153" s="515"/>
    </row>
    <row r="154" spans="1:7">
      <c r="A154" s="518" t="s">
        <v>60</v>
      </c>
      <c r="B154" s="518"/>
      <c r="C154" s="518"/>
      <c r="D154" s="518"/>
      <c r="E154" s="518"/>
      <c r="F154" s="518"/>
      <c r="G154" s="518"/>
    </row>
    <row r="156" spans="1:2">
      <c r="A156" s="1507" t="s">
        <v>72</v>
      </c>
      <c r="B156" s="488">
        <v>6</v>
      </c>
    </row>
    <row r="157" spans="1:7">
      <c r="A157" s="489" t="s">
        <v>1</v>
      </c>
      <c r="B157" s="489"/>
      <c r="C157" s="489"/>
      <c r="D157" s="489"/>
      <c r="E157" s="489"/>
      <c r="F157" s="489"/>
      <c r="G157" s="489"/>
    </row>
    <row r="158" ht="13.5" spans="1:7">
      <c r="A158" s="1471" t="s">
        <v>103</v>
      </c>
      <c r="B158" s="1471"/>
      <c r="C158" s="1471"/>
      <c r="D158" s="1471"/>
      <c r="E158" s="1471"/>
      <c r="F158" s="1471"/>
      <c r="G158" s="489" t="s">
        <v>4</v>
      </c>
    </row>
    <row r="159" ht="13.5" spans="1:8">
      <c r="A159" s="490" t="s">
        <v>6</v>
      </c>
      <c r="B159" s="1452" t="s">
        <v>7</v>
      </c>
      <c r="C159" s="1453"/>
      <c r="D159" s="1452" t="s">
        <v>8</v>
      </c>
      <c r="E159" s="1453"/>
      <c r="F159" s="1452" t="s">
        <v>9</v>
      </c>
      <c r="G159" s="1453"/>
      <c r="H159" s="488">
        <v>111</v>
      </c>
    </row>
    <row r="160" ht="13.5" spans="1:7">
      <c r="A160" s="493"/>
      <c r="B160" s="513">
        <v>21</v>
      </c>
      <c r="C160" s="515"/>
      <c r="D160" s="513">
        <v>16</v>
      </c>
      <c r="E160" s="515"/>
      <c r="F160" s="1526">
        <f>D160/B160</f>
        <v>0.761904761904762</v>
      </c>
      <c r="G160" s="1527"/>
    </row>
    <row r="161" ht="13.5" spans="1:7">
      <c r="A161" s="493" t="s">
        <v>11</v>
      </c>
      <c r="B161" s="1452" t="s">
        <v>12</v>
      </c>
      <c r="C161" s="1453"/>
      <c r="D161" s="1452" t="s">
        <v>13</v>
      </c>
      <c r="E161" s="1453"/>
      <c r="F161" s="1452" t="s">
        <v>14</v>
      </c>
      <c r="G161" s="1453"/>
    </row>
    <row r="162" ht="13.5" spans="1:7">
      <c r="A162" s="496" t="s">
        <v>15</v>
      </c>
      <c r="B162" s="513">
        <v>51.97</v>
      </c>
      <c r="C162" s="515"/>
      <c r="D162" s="1528">
        <v>53</v>
      </c>
      <c r="E162" s="1529"/>
      <c r="F162" s="1530">
        <f>F163+F166+F167</f>
        <v>9.88</v>
      </c>
      <c r="G162" s="1531"/>
    </row>
    <row r="163" ht="25.5" spans="1:7">
      <c r="A163" s="496" t="s">
        <v>16</v>
      </c>
      <c r="B163" s="513">
        <f>B164+B165</f>
        <v>51.48</v>
      </c>
      <c r="C163" s="515"/>
      <c r="D163" s="1530">
        <v>38</v>
      </c>
      <c r="E163" s="1531"/>
      <c r="F163" s="1530">
        <f>F165</f>
        <v>9.8</v>
      </c>
      <c r="G163" s="1531"/>
    </row>
    <row r="164" ht="13.5" spans="1:7">
      <c r="A164" s="496" t="s">
        <v>21</v>
      </c>
      <c r="B164" s="513">
        <v>24.53</v>
      </c>
      <c r="C164" s="515"/>
      <c r="D164" s="1530">
        <v>0</v>
      </c>
      <c r="E164" s="1531"/>
      <c r="F164" s="1530">
        <v>0</v>
      </c>
      <c r="G164" s="1531"/>
    </row>
    <row r="165" ht="13.5" spans="1:7">
      <c r="A165" s="496" t="s">
        <v>24</v>
      </c>
      <c r="B165" s="513">
        <v>26.95</v>
      </c>
      <c r="C165" s="515"/>
      <c r="D165" s="1528">
        <v>38</v>
      </c>
      <c r="E165" s="1529"/>
      <c r="F165" s="1528">
        <v>9.8</v>
      </c>
      <c r="G165" s="1529"/>
    </row>
    <row r="166" ht="13.5" spans="1:7">
      <c r="A166" s="496" t="s">
        <v>26</v>
      </c>
      <c r="B166" s="513">
        <v>0</v>
      </c>
      <c r="C166" s="515"/>
      <c r="D166" s="1530">
        <v>10</v>
      </c>
      <c r="E166" s="1531"/>
      <c r="F166" s="1532">
        <v>0</v>
      </c>
      <c r="G166" s="1533"/>
    </row>
    <row r="167" ht="14.25" spans="1:7">
      <c r="A167" s="496" t="s">
        <v>28</v>
      </c>
      <c r="B167" s="513">
        <v>0.49</v>
      </c>
      <c r="C167" s="515"/>
      <c r="D167" s="1528">
        <v>5</v>
      </c>
      <c r="E167" s="1534"/>
      <c r="F167" s="1363">
        <v>0.08</v>
      </c>
      <c r="G167" s="1363"/>
    </row>
    <row r="168" ht="13.5" spans="1:7">
      <c r="A168" s="496" t="s">
        <v>30</v>
      </c>
      <c r="B168" s="513">
        <v>1587.86</v>
      </c>
      <c r="C168" s="515"/>
      <c r="D168" s="1530">
        <f>D169+D170+D171+D174</f>
        <v>1740</v>
      </c>
      <c r="E168" s="1531"/>
      <c r="F168" s="1530">
        <f>F169+F170+F171+F174</f>
        <v>1710.95</v>
      </c>
      <c r="G168" s="1531"/>
    </row>
    <row r="169" ht="13.5" spans="1:7">
      <c r="A169" s="496" t="s">
        <v>32</v>
      </c>
      <c r="B169" s="513">
        <v>1587.86</v>
      </c>
      <c r="C169" s="515"/>
      <c r="D169" s="1530">
        <f>1740-173.8</f>
        <v>1566.2</v>
      </c>
      <c r="E169" s="1531"/>
      <c r="F169" s="1530">
        <f>1710.95-92.27</f>
        <v>1618.68</v>
      </c>
      <c r="G169" s="1531"/>
    </row>
    <row r="170" ht="13.5" spans="1:7">
      <c r="A170" s="496" t="s">
        <v>34</v>
      </c>
      <c r="B170" s="513"/>
      <c r="C170" s="515"/>
      <c r="D170" s="513">
        <v>173.8</v>
      </c>
      <c r="E170" s="515"/>
      <c r="F170" s="513">
        <v>92.27</v>
      </c>
      <c r="G170" s="515"/>
    </row>
    <row r="171" ht="13.5" spans="1:7">
      <c r="A171" s="1476" t="s">
        <v>67</v>
      </c>
      <c r="B171" s="513"/>
      <c r="C171" s="515"/>
      <c r="D171" s="513"/>
      <c r="E171" s="515"/>
      <c r="F171" s="513"/>
      <c r="G171" s="515"/>
    </row>
    <row r="172" ht="24.75" spans="1:7">
      <c r="A172" s="1477" t="s">
        <v>68</v>
      </c>
      <c r="B172" s="494"/>
      <c r="C172" s="500"/>
      <c r="D172" s="494"/>
      <c r="E172" s="500"/>
      <c r="F172" s="494"/>
      <c r="G172" s="500"/>
    </row>
    <row r="173" ht="25.5" spans="1:7">
      <c r="A173" s="1468" t="s">
        <v>39</v>
      </c>
      <c r="B173" s="513"/>
      <c r="C173" s="515"/>
      <c r="D173" s="513"/>
      <c r="E173" s="515"/>
      <c r="F173" s="513"/>
      <c r="G173" s="515"/>
    </row>
    <row r="174" ht="13.5" spans="1:7">
      <c r="A174" s="493" t="s">
        <v>41</v>
      </c>
      <c r="B174" s="513"/>
      <c r="C174" s="515"/>
      <c r="D174" s="513"/>
      <c r="E174" s="515"/>
      <c r="F174" s="513"/>
      <c r="G174" s="515"/>
    </row>
    <row r="175" ht="13.5" spans="1:7">
      <c r="A175" s="496" t="s">
        <v>42</v>
      </c>
      <c r="B175" s="513">
        <v>266.18</v>
      </c>
      <c r="C175" s="515"/>
      <c r="D175" s="1528">
        <v>178</v>
      </c>
      <c r="E175" s="1529"/>
      <c r="F175" s="1535">
        <v>214.13</v>
      </c>
      <c r="G175" s="1536"/>
    </row>
    <row r="176" ht="13.5" spans="1:7">
      <c r="A176" s="496" t="s">
        <v>43</v>
      </c>
      <c r="B176" s="513">
        <v>30.62</v>
      </c>
      <c r="C176" s="515"/>
      <c r="D176" s="1535">
        <v>54.95</v>
      </c>
      <c r="E176" s="1536"/>
      <c r="F176" s="1535">
        <v>38.58</v>
      </c>
      <c r="G176" s="1536"/>
    </row>
    <row r="177" ht="13.5" spans="1:7">
      <c r="A177" s="496" t="s">
        <v>45</v>
      </c>
      <c r="B177" s="513">
        <v>52.86</v>
      </c>
      <c r="C177" s="515"/>
      <c r="D177" s="1528">
        <v>45</v>
      </c>
      <c r="E177" s="1529"/>
      <c r="F177" s="1528">
        <v>10.26</v>
      </c>
      <c r="G177" s="1529"/>
    </row>
    <row r="178" ht="13.5" spans="1:7">
      <c r="A178" s="496" t="s">
        <v>46</v>
      </c>
      <c r="B178" s="513">
        <v>9.6</v>
      </c>
      <c r="C178" s="515"/>
      <c r="D178" s="1528">
        <v>12.4</v>
      </c>
      <c r="E178" s="1529"/>
      <c r="F178" s="1528">
        <v>0</v>
      </c>
      <c r="G178" s="1529"/>
    </row>
    <row r="179" ht="13.5" spans="1:7">
      <c r="A179" s="496" t="s">
        <v>48</v>
      </c>
      <c r="B179" s="513">
        <v>414.88</v>
      </c>
      <c r="C179" s="515"/>
      <c r="D179" s="1535">
        <v>173.8</v>
      </c>
      <c r="E179" s="1536"/>
      <c r="F179" s="1535">
        <f>8.5+116.99</f>
        <v>125.49</v>
      </c>
      <c r="G179" s="1536"/>
    </row>
    <row r="180" ht="13.5" spans="1:7">
      <c r="A180" s="496" t="s">
        <v>49</v>
      </c>
      <c r="B180" s="1537">
        <v>1047.25</v>
      </c>
      <c r="C180" s="1538"/>
      <c r="D180" s="1528">
        <v>1131.13</v>
      </c>
      <c r="E180" s="1529"/>
      <c r="F180" s="1528">
        <v>1009.69</v>
      </c>
      <c r="G180" s="1529"/>
    </row>
    <row r="181" spans="1:7">
      <c r="A181" s="516" t="s">
        <v>50</v>
      </c>
      <c r="B181" s="503" t="s">
        <v>51</v>
      </c>
      <c r="C181" s="490" t="s">
        <v>52</v>
      </c>
      <c r="D181" s="490" t="s">
        <v>53</v>
      </c>
      <c r="E181" s="490" t="s">
        <v>54</v>
      </c>
      <c r="F181" s="490" t="s">
        <v>55</v>
      </c>
      <c r="G181" s="490" t="s">
        <v>56</v>
      </c>
    </row>
    <row r="182" ht="13.5" spans="1:7">
      <c r="A182" s="516" t="s">
        <v>57</v>
      </c>
      <c r="B182" s="500" t="s">
        <v>58</v>
      </c>
      <c r="C182" s="493"/>
      <c r="D182" s="493"/>
      <c r="E182" s="493"/>
      <c r="F182" s="493"/>
      <c r="G182" s="493"/>
    </row>
    <row r="183" ht="13.5" spans="1:7">
      <c r="A183" s="510"/>
      <c r="B183" s="500"/>
      <c r="C183" s="506"/>
      <c r="D183" s="506"/>
      <c r="E183" s="506"/>
      <c r="F183" s="506"/>
      <c r="G183" s="506"/>
    </row>
    <row r="184" ht="13.5" spans="1:7">
      <c r="A184" s="493" t="s">
        <v>59</v>
      </c>
      <c r="B184" s="513"/>
      <c r="C184" s="514"/>
      <c r="D184" s="514"/>
      <c r="E184" s="514"/>
      <c r="F184" s="514"/>
      <c r="G184" s="515"/>
    </row>
    <row r="185" spans="1:7">
      <c r="A185" s="518" t="s">
        <v>60</v>
      </c>
      <c r="B185" s="518"/>
      <c r="C185" s="518"/>
      <c r="D185" s="518"/>
      <c r="E185" s="518"/>
      <c r="F185" s="518"/>
      <c r="G185" s="518"/>
    </row>
    <row r="186" spans="1:2">
      <c r="A186" s="1507" t="s">
        <v>72</v>
      </c>
      <c r="B186" s="488">
        <v>7</v>
      </c>
    </row>
    <row r="187" spans="1:7">
      <c r="A187" s="489" t="s">
        <v>1</v>
      </c>
      <c r="B187" s="489"/>
      <c r="C187" s="489"/>
      <c r="D187" s="489"/>
      <c r="E187" s="489"/>
      <c r="F187" s="489"/>
      <c r="G187" s="489"/>
    </row>
    <row r="188" ht="13.5" spans="1:7">
      <c r="A188" s="1471" t="s">
        <v>104</v>
      </c>
      <c r="B188" s="1471"/>
      <c r="C188" s="1471"/>
      <c r="D188" s="1471"/>
      <c r="E188" s="1471"/>
      <c r="F188" s="1471"/>
      <c r="G188" s="489" t="s">
        <v>4</v>
      </c>
    </row>
    <row r="189" ht="13.5" spans="1:8">
      <c r="A189" s="490" t="s">
        <v>6</v>
      </c>
      <c r="B189" s="1452" t="s">
        <v>7</v>
      </c>
      <c r="C189" s="1453"/>
      <c r="D189" s="1452" t="s">
        <v>8</v>
      </c>
      <c r="E189" s="1453"/>
      <c r="F189" s="1452" t="s">
        <v>9</v>
      </c>
      <c r="G189" s="1453"/>
      <c r="H189" s="488">
        <v>111</v>
      </c>
    </row>
    <row r="190" ht="13.5" spans="1:7">
      <c r="A190" s="493"/>
      <c r="B190" s="1537">
        <v>195</v>
      </c>
      <c r="C190" s="1538"/>
      <c r="D190" s="1537">
        <v>322</v>
      </c>
      <c r="E190" s="1538"/>
      <c r="F190" s="1539">
        <f>D190/B190</f>
        <v>1.65128205128205</v>
      </c>
      <c r="G190" s="1540"/>
    </row>
    <row r="191" ht="13.5" spans="1:7">
      <c r="A191" s="493" t="s">
        <v>11</v>
      </c>
      <c r="B191" s="1452" t="s">
        <v>12</v>
      </c>
      <c r="C191" s="1453"/>
      <c r="D191" s="1452" t="s">
        <v>13</v>
      </c>
      <c r="E191" s="1453"/>
      <c r="F191" s="1452" t="s">
        <v>14</v>
      </c>
      <c r="G191" s="1453"/>
    </row>
    <row r="192" ht="13.5" spans="1:7">
      <c r="A192" s="496" t="s">
        <v>15</v>
      </c>
      <c r="B192" s="513">
        <v>38.1</v>
      </c>
      <c r="C192" s="515"/>
      <c r="D192" s="1541">
        <v>65</v>
      </c>
      <c r="E192" s="1541"/>
      <c r="F192" s="1541">
        <v>45.67</v>
      </c>
      <c r="G192" s="1541"/>
    </row>
    <row r="193" ht="25.5" spans="1:7">
      <c r="A193" s="496" t="s">
        <v>16</v>
      </c>
      <c r="B193" s="513">
        <v>32.31</v>
      </c>
      <c r="C193" s="515"/>
      <c r="D193" s="1541">
        <v>50</v>
      </c>
      <c r="E193" s="1541"/>
      <c r="F193" s="1541">
        <v>39.48</v>
      </c>
      <c r="G193" s="1541"/>
    </row>
    <row r="194" ht="13.5" spans="1:7">
      <c r="A194" s="496" t="s">
        <v>21</v>
      </c>
      <c r="B194" s="513"/>
      <c r="C194" s="515"/>
      <c r="D194" s="1541"/>
      <c r="E194" s="1541"/>
      <c r="F194" s="1541"/>
      <c r="G194" s="1541"/>
    </row>
    <row r="195" ht="13.5" spans="1:7">
      <c r="A195" s="496" t="s">
        <v>24</v>
      </c>
      <c r="B195" s="513">
        <v>32.31</v>
      </c>
      <c r="C195" s="515"/>
      <c r="D195" s="1541">
        <v>50</v>
      </c>
      <c r="E195" s="1541"/>
      <c r="F195" s="1541">
        <v>39.48</v>
      </c>
      <c r="G195" s="1541"/>
    </row>
    <row r="196" ht="13.5" spans="1:7">
      <c r="A196" s="496" t="s">
        <v>26</v>
      </c>
      <c r="B196" s="513"/>
      <c r="C196" s="515"/>
      <c r="D196" s="1541"/>
      <c r="E196" s="1541"/>
      <c r="F196" s="1541"/>
      <c r="G196" s="1541"/>
    </row>
    <row r="197" ht="13.5" spans="1:7">
      <c r="A197" s="496" t="s">
        <v>28</v>
      </c>
      <c r="B197" s="513">
        <v>5.79</v>
      </c>
      <c r="C197" s="515"/>
      <c r="D197" s="1541">
        <v>15</v>
      </c>
      <c r="E197" s="1541"/>
      <c r="F197" s="1541">
        <v>6.19</v>
      </c>
      <c r="G197" s="1541"/>
    </row>
    <row r="198" spans="1:12">
      <c r="A198" s="561" t="s">
        <v>30</v>
      </c>
      <c r="B198" s="1542">
        <f>B199+B200+B201+B207</f>
        <v>5148.05</v>
      </c>
      <c r="C198" s="1542"/>
      <c r="D198" s="1541"/>
      <c r="E198" s="1541"/>
      <c r="F198" s="1541">
        <v>2790.46</v>
      </c>
      <c r="G198" s="1541"/>
      <c r="I198" s="488">
        <f>D199+D200+D202+D203+D204+D205+D206+D207</f>
        <v>0</v>
      </c>
      <c r="J198" s="488">
        <f>E199+E200+E202+E203+E204+E205+E206+E207</f>
        <v>0</v>
      </c>
      <c r="K198" s="488">
        <f>F199+F200+F202+F203+F204+F205+F206+F207</f>
        <v>2790.46</v>
      </c>
      <c r="L198" s="488">
        <f>G199+G200+G202+G203+G204+G205+G206+G207</f>
        <v>0</v>
      </c>
    </row>
    <row r="199" spans="1:7">
      <c r="A199" s="561" t="s">
        <v>105</v>
      </c>
      <c r="B199" s="1542">
        <v>863.83</v>
      </c>
      <c r="C199" s="1542"/>
      <c r="D199" s="1541"/>
      <c r="E199" s="1541"/>
      <c r="F199" s="1541">
        <v>1169.42</v>
      </c>
      <c r="G199" s="1541"/>
    </row>
    <row r="200" spans="1:7">
      <c r="A200" s="561" t="s">
        <v>106</v>
      </c>
      <c r="B200" s="1542">
        <v>99.47</v>
      </c>
      <c r="C200" s="1542"/>
      <c r="D200" s="1542"/>
      <c r="E200" s="1542"/>
      <c r="F200" s="1542"/>
      <c r="G200" s="1542"/>
    </row>
    <row r="201" spans="1:7">
      <c r="A201" s="572" t="s">
        <v>107</v>
      </c>
      <c r="B201" s="1542">
        <f>B203+B204+B205+B206+B202</f>
        <v>1206.99</v>
      </c>
      <c r="C201" s="1542"/>
      <c r="D201" s="1541">
        <v>0</v>
      </c>
      <c r="E201" s="1541"/>
      <c r="F201" s="1541">
        <v>470.16</v>
      </c>
      <c r="G201" s="1541"/>
    </row>
    <row r="202" spans="1:7">
      <c r="A202" s="572" t="s">
        <v>108</v>
      </c>
      <c r="B202" s="1542">
        <f>292.76+400+4.4</f>
        <v>697.16</v>
      </c>
      <c r="C202" s="1542"/>
      <c r="D202" s="1541"/>
      <c r="E202" s="1541"/>
      <c r="F202" s="1541">
        <v>114.3</v>
      </c>
      <c r="G202" s="1541"/>
    </row>
    <row r="203" spans="1:7">
      <c r="A203" s="572" t="s">
        <v>109</v>
      </c>
      <c r="B203" s="560">
        <v>509.83</v>
      </c>
      <c r="C203" s="560"/>
      <c r="D203" s="1541"/>
      <c r="E203" s="1541"/>
      <c r="F203" s="1541">
        <v>355.86</v>
      </c>
      <c r="G203" s="1541"/>
    </row>
    <row r="204" ht="24" spans="1:7">
      <c r="A204" s="572" t="s">
        <v>110</v>
      </c>
      <c r="B204" s="1098"/>
      <c r="C204" s="1099"/>
      <c r="D204" s="1543"/>
      <c r="E204" s="1544"/>
      <c r="F204" s="1098"/>
      <c r="G204" s="1099"/>
    </row>
    <row r="205" spans="1:7">
      <c r="A205" s="572" t="s">
        <v>111</v>
      </c>
      <c r="B205" s="1098"/>
      <c r="C205" s="1099"/>
      <c r="D205" s="1543"/>
      <c r="E205" s="1544"/>
      <c r="F205" s="1098"/>
      <c r="G205" s="1099"/>
    </row>
    <row r="206" ht="24.75" spans="1:7">
      <c r="A206" s="572" t="s">
        <v>112</v>
      </c>
      <c r="B206" s="560"/>
      <c r="C206" s="560"/>
      <c r="D206" s="1542"/>
      <c r="E206" s="1542"/>
      <c r="F206" s="560"/>
      <c r="G206" s="560"/>
    </row>
    <row r="207" ht="13.5" spans="1:7">
      <c r="A207" s="572" t="s">
        <v>113</v>
      </c>
      <c r="B207" s="1545">
        <v>2977.76</v>
      </c>
      <c r="C207" s="1545"/>
      <c r="D207" s="1541"/>
      <c r="E207" s="1541"/>
      <c r="F207" s="1541">
        <v>1150.88</v>
      </c>
      <c r="G207" s="1541"/>
    </row>
    <row r="208" ht="13.5" spans="1:7">
      <c r="A208" s="493" t="s">
        <v>41</v>
      </c>
      <c r="B208" s="513"/>
      <c r="C208" s="515"/>
      <c r="D208" s="513"/>
      <c r="E208" s="515"/>
      <c r="F208" s="513"/>
      <c r="G208" s="515"/>
    </row>
    <row r="209" ht="13.5" spans="1:7">
      <c r="A209" s="496" t="s">
        <v>42</v>
      </c>
      <c r="B209" s="1545">
        <v>1161.91</v>
      </c>
      <c r="C209" s="1545"/>
      <c r="D209" s="1541">
        <v>810</v>
      </c>
      <c r="E209" s="1541"/>
      <c r="F209" s="1541">
        <v>796.42</v>
      </c>
      <c r="G209" s="1541"/>
    </row>
    <row r="210" ht="13.5" spans="1:7">
      <c r="A210" s="496" t="s">
        <v>114</v>
      </c>
      <c r="B210" s="560">
        <v>30.51</v>
      </c>
      <c r="C210" s="560"/>
      <c r="D210" s="1541">
        <v>224</v>
      </c>
      <c r="E210" s="1541"/>
      <c r="F210" s="1541">
        <v>19.4</v>
      </c>
      <c r="G210" s="1541"/>
    </row>
    <row r="211" ht="13.5" spans="1:7">
      <c r="A211" s="496" t="s">
        <v>45</v>
      </c>
      <c r="B211" s="560">
        <v>204.65</v>
      </c>
      <c r="C211" s="560"/>
      <c r="D211" s="1541">
        <v>135</v>
      </c>
      <c r="E211" s="1541"/>
      <c r="F211" s="1541">
        <v>139.77</v>
      </c>
      <c r="G211" s="1541"/>
    </row>
    <row r="212" ht="13.5" spans="1:7">
      <c r="A212" s="496" t="s">
        <v>46</v>
      </c>
      <c r="B212" s="560">
        <v>21.82</v>
      </c>
      <c r="C212" s="560"/>
      <c r="D212" s="1541">
        <v>30</v>
      </c>
      <c r="E212" s="1541"/>
      <c r="F212" s="1541">
        <v>26.57</v>
      </c>
      <c r="G212" s="1541"/>
    </row>
    <row r="213" ht="13.5" spans="1:7">
      <c r="A213" s="496" t="s">
        <v>48</v>
      </c>
      <c r="B213" s="1542">
        <v>2381.81</v>
      </c>
      <c r="C213" s="1542"/>
      <c r="D213" s="1541">
        <v>1065.44</v>
      </c>
      <c r="E213" s="1541"/>
      <c r="F213" s="1541">
        <v>1006.24</v>
      </c>
      <c r="G213" s="1541"/>
    </row>
    <row r="214" ht="13.5" spans="1:7">
      <c r="A214" s="496" t="s">
        <v>49</v>
      </c>
      <c r="B214" s="1542">
        <v>6085.15</v>
      </c>
      <c r="C214" s="1542"/>
      <c r="D214" s="1541">
        <v>7253.39</v>
      </c>
      <c r="E214" s="1541"/>
      <c r="F214" s="1541">
        <v>7386.52</v>
      </c>
      <c r="G214" s="1541"/>
    </row>
    <row r="215" spans="1:7">
      <c r="A215" s="516" t="s">
        <v>50</v>
      </c>
      <c r="B215" s="503" t="s">
        <v>51</v>
      </c>
      <c r="C215" s="490" t="s">
        <v>52</v>
      </c>
      <c r="D215" s="490" t="s">
        <v>53</v>
      </c>
      <c r="E215" s="490" t="s">
        <v>54</v>
      </c>
      <c r="F215" s="490" t="s">
        <v>55</v>
      </c>
      <c r="G215" s="490" t="s">
        <v>56</v>
      </c>
    </row>
    <row r="216" ht="13.5" spans="1:7">
      <c r="A216" s="516" t="s">
        <v>57</v>
      </c>
      <c r="B216" s="500" t="s">
        <v>58</v>
      </c>
      <c r="C216" s="493"/>
      <c r="D216" s="493"/>
      <c r="E216" s="493"/>
      <c r="F216" s="493"/>
      <c r="G216" s="493"/>
    </row>
    <row r="217" ht="13.5" spans="1:7">
      <c r="A217" s="510"/>
      <c r="B217" s="500"/>
      <c r="C217" s="506"/>
      <c r="D217" s="506"/>
      <c r="E217" s="506"/>
      <c r="F217" s="506"/>
      <c r="G217" s="506"/>
    </row>
    <row r="218" ht="13.5" spans="1:7">
      <c r="A218" s="493" t="s">
        <v>59</v>
      </c>
      <c r="B218" s="513"/>
      <c r="C218" s="514"/>
      <c r="D218" s="514"/>
      <c r="E218" s="514"/>
      <c r="F218" s="514"/>
      <c r="G218" s="515"/>
    </row>
    <row r="219" spans="1:7">
      <c r="A219" s="518" t="s">
        <v>60</v>
      </c>
      <c r="B219" s="518"/>
      <c r="C219" s="518"/>
      <c r="D219" s="518"/>
      <c r="E219" s="518"/>
      <c r="F219" s="518"/>
      <c r="G219" s="518"/>
    </row>
    <row r="221" spans="1:2">
      <c r="A221" s="1507" t="s">
        <v>72</v>
      </c>
      <c r="B221" s="488">
        <v>8</v>
      </c>
    </row>
    <row r="222" spans="1:7">
      <c r="A222" s="489" t="s">
        <v>1</v>
      </c>
      <c r="B222" s="489"/>
      <c r="C222" s="489"/>
      <c r="D222" s="489"/>
      <c r="E222" s="489"/>
      <c r="F222" s="489"/>
      <c r="G222" s="489"/>
    </row>
    <row r="223" ht="13.5" spans="1:7">
      <c r="A223" s="1471" t="s">
        <v>115</v>
      </c>
      <c r="B223" s="1471"/>
      <c r="C223" s="1471"/>
      <c r="D223" s="1471"/>
      <c r="E223" s="1471"/>
      <c r="F223" s="1471"/>
      <c r="G223" s="489" t="s">
        <v>4</v>
      </c>
    </row>
    <row r="224" ht="13.5" spans="1:8">
      <c r="A224" s="490" t="s">
        <v>6</v>
      </c>
      <c r="B224" s="1452" t="s">
        <v>7</v>
      </c>
      <c r="C224" s="1453"/>
      <c r="D224" s="1452" t="s">
        <v>8</v>
      </c>
      <c r="E224" s="1453"/>
      <c r="F224" s="1452" t="s">
        <v>9</v>
      </c>
      <c r="G224" s="1453"/>
      <c r="H224" s="488">
        <v>111</v>
      </c>
    </row>
    <row r="225" ht="15" spans="1:8">
      <c r="A225" s="493"/>
      <c r="B225" s="513">
        <v>30</v>
      </c>
      <c r="C225" s="515"/>
      <c r="D225" s="513">
        <v>26</v>
      </c>
      <c r="E225" s="515"/>
      <c r="F225" s="1546">
        <v>0.8667</v>
      </c>
      <c r="G225" s="1546"/>
      <c r="H225" s="45"/>
    </row>
    <row r="226" ht="13.5" spans="1:7">
      <c r="A226" s="493" t="s">
        <v>11</v>
      </c>
      <c r="B226" s="1452" t="s">
        <v>12</v>
      </c>
      <c r="C226" s="1453"/>
      <c r="D226" s="1452" t="s">
        <v>13</v>
      </c>
      <c r="E226" s="1453"/>
      <c r="F226" s="1452" t="s">
        <v>14</v>
      </c>
      <c r="G226" s="1453"/>
    </row>
    <row r="227" ht="13.5" spans="1:7">
      <c r="A227" s="496" t="s">
        <v>15</v>
      </c>
      <c r="B227" s="513">
        <v>0.26</v>
      </c>
      <c r="C227" s="515"/>
      <c r="D227" s="513">
        <v>51</v>
      </c>
      <c r="E227" s="515"/>
      <c r="F227" s="513">
        <v>32.9</v>
      </c>
      <c r="G227" s="515"/>
    </row>
    <row r="228" ht="25.5" spans="1:7">
      <c r="A228" s="496" t="s">
        <v>16</v>
      </c>
      <c r="B228" s="513"/>
      <c r="C228" s="515"/>
      <c r="D228" s="513">
        <v>45</v>
      </c>
      <c r="E228" s="515"/>
      <c r="F228" s="513">
        <v>32.9</v>
      </c>
      <c r="G228" s="515"/>
    </row>
    <row r="229" ht="13.5" spans="1:7">
      <c r="A229" s="496" t="s">
        <v>21</v>
      </c>
      <c r="B229" s="513"/>
      <c r="C229" s="515"/>
      <c r="D229" s="513">
        <v>30</v>
      </c>
      <c r="E229" s="515"/>
      <c r="F229" s="513">
        <v>27.34</v>
      </c>
      <c r="G229" s="515"/>
    </row>
    <row r="230" ht="13.5" spans="1:7">
      <c r="A230" s="496" t="s">
        <v>24</v>
      </c>
      <c r="B230" s="513"/>
      <c r="C230" s="515"/>
      <c r="D230" s="513">
        <v>15</v>
      </c>
      <c r="E230" s="515"/>
      <c r="F230" s="513">
        <v>5.56</v>
      </c>
      <c r="G230" s="515"/>
    </row>
    <row r="231" ht="13.5" spans="1:7">
      <c r="A231" s="496" t="s">
        <v>26</v>
      </c>
      <c r="B231" s="513"/>
      <c r="C231" s="515"/>
      <c r="D231" s="513"/>
      <c r="E231" s="515"/>
      <c r="F231" s="513">
        <v>0</v>
      </c>
      <c r="G231" s="515"/>
    </row>
    <row r="232" ht="13.5" spans="1:7">
      <c r="A232" s="496" t="s">
        <v>28</v>
      </c>
      <c r="B232" s="513">
        <v>0.26</v>
      </c>
      <c r="C232" s="515"/>
      <c r="D232" s="513">
        <v>6</v>
      </c>
      <c r="E232" s="515"/>
      <c r="F232" s="513">
        <v>0</v>
      </c>
      <c r="G232" s="515"/>
    </row>
    <row r="233" ht="13.5" spans="1:7">
      <c r="A233" s="496" t="s">
        <v>30</v>
      </c>
      <c r="B233" s="513">
        <f>B234</f>
        <v>632.83</v>
      </c>
      <c r="C233" s="515"/>
      <c r="D233" s="513">
        <v>445</v>
      </c>
      <c r="E233" s="515"/>
      <c r="F233" s="513">
        <v>635.38</v>
      </c>
      <c r="G233" s="515"/>
    </row>
    <row r="234" ht="13.5" spans="1:7">
      <c r="A234" s="496" t="s">
        <v>32</v>
      </c>
      <c r="B234" s="513">
        <v>632.83</v>
      </c>
      <c r="C234" s="515"/>
      <c r="D234" s="513">
        <v>445</v>
      </c>
      <c r="E234" s="515"/>
      <c r="F234" s="513">
        <v>634.88</v>
      </c>
      <c r="G234" s="515"/>
    </row>
    <row r="235" ht="13.5" spans="1:7">
      <c r="A235" s="496" t="s">
        <v>34</v>
      </c>
      <c r="B235" s="513"/>
      <c r="C235" s="515"/>
      <c r="D235" s="513"/>
      <c r="E235" s="515"/>
      <c r="F235" s="513"/>
      <c r="G235" s="515"/>
    </row>
    <row r="236" ht="13.5" spans="1:7">
      <c r="A236" s="1476" t="s">
        <v>67</v>
      </c>
      <c r="B236" s="513">
        <v>0</v>
      </c>
      <c r="C236" s="515"/>
      <c r="D236" s="513"/>
      <c r="E236" s="515"/>
      <c r="F236" s="513">
        <f>F237</f>
        <v>0.5</v>
      </c>
      <c r="G236" s="515"/>
    </row>
    <row r="237" ht="13.5" spans="1:7">
      <c r="A237" s="1547" t="s">
        <v>116</v>
      </c>
      <c r="B237" s="494"/>
      <c r="C237" s="500"/>
      <c r="D237" s="494"/>
      <c r="E237" s="500"/>
      <c r="F237" s="494">
        <v>0.5</v>
      </c>
      <c r="G237" s="500"/>
    </row>
    <row r="238" ht="25.5" spans="1:7">
      <c r="A238" s="1468" t="s">
        <v>39</v>
      </c>
      <c r="B238" s="513"/>
      <c r="C238" s="515"/>
      <c r="D238" s="513"/>
      <c r="E238" s="515"/>
      <c r="F238" s="513"/>
      <c r="G238" s="515"/>
    </row>
    <row r="239" ht="13.5" spans="1:7">
      <c r="A239" s="493" t="s">
        <v>41</v>
      </c>
      <c r="B239" s="513"/>
      <c r="C239" s="515"/>
      <c r="D239" s="513"/>
      <c r="E239" s="515"/>
      <c r="F239" s="513"/>
      <c r="G239" s="515"/>
    </row>
    <row r="240" ht="13.5" spans="1:7">
      <c r="A240" s="496" t="s">
        <v>42</v>
      </c>
      <c r="B240" s="513">
        <v>55.14</v>
      </c>
      <c r="C240" s="515"/>
      <c r="D240" s="513">
        <v>35</v>
      </c>
      <c r="E240" s="515"/>
      <c r="F240" s="1464">
        <v>44.9</v>
      </c>
      <c r="G240" s="1465"/>
    </row>
    <row r="241" ht="13.5" spans="1:7">
      <c r="A241" s="496" t="s">
        <v>114</v>
      </c>
      <c r="B241" s="1548">
        <v>2.27</v>
      </c>
      <c r="C241" s="549"/>
      <c r="D241" s="1548">
        <v>33</v>
      </c>
      <c r="E241" s="549"/>
      <c r="F241" s="1548">
        <v>33.76</v>
      </c>
      <c r="G241" s="549"/>
    </row>
    <row r="242" ht="13.5" spans="1:7">
      <c r="A242" s="496" t="s">
        <v>45</v>
      </c>
      <c r="B242" s="1548">
        <v>2.26</v>
      </c>
      <c r="C242" s="549"/>
      <c r="D242" s="1548"/>
      <c r="E242" s="549"/>
      <c r="F242" s="1548">
        <v>0</v>
      </c>
      <c r="G242" s="549"/>
    </row>
    <row r="243" ht="13.5" spans="1:7">
      <c r="A243" s="496" t="s">
        <v>46</v>
      </c>
      <c r="B243" s="1548">
        <v>1.5</v>
      </c>
      <c r="C243" s="549"/>
      <c r="D243" s="1548">
        <v>2</v>
      </c>
      <c r="E243" s="549"/>
      <c r="F243" s="1548">
        <v>1.92</v>
      </c>
      <c r="G243" s="549"/>
    </row>
    <row r="244" ht="13.5" spans="1:7">
      <c r="A244" s="496" t="s">
        <v>48</v>
      </c>
      <c r="B244" s="513">
        <v>112.43</v>
      </c>
      <c r="C244" s="515"/>
      <c r="D244" s="513">
        <v>37</v>
      </c>
      <c r="E244" s="515"/>
      <c r="F244" s="513">
        <v>27.34</v>
      </c>
      <c r="G244" s="515"/>
    </row>
    <row r="245" ht="13.5" spans="1:7">
      <c r="A245" s="496" t="s">
        <v>49</v>
      </c>
      <c r="B245" s="513">
        <v>416.56</v>
      </c>
      <c r="C245" s="515"/>
      <c r="D245" s="1537">
        <v>698.4</v>
      </c>
      <c r="E245" s="1538"/>
      <c r="F245" s="1537">
        <v>695.39</v>
      </c>
      <c r="G245" s="1538"/>
    </row>
    <row r="246" spans="1:7">
      <c r="A246" s="516" t="s">
        <v>50</v>
      </c>
      <c r="B246" s="503" t="s">
        <v>51</v>
      </c>
      <c r="C246" s="490" t="s">
        <v>52</v>
      </c>
      <c r="D246" s="490" t="s">
        <v>53</v>
      </c>
      <c r="E246" s="490" t="s">
        <v>54</v>
      </c>
      <c r="F246" s="490" t="s">
        <v>55</v>
      </c>
      <c r="G246" s="490" t="s">
        <v>56</v>
      </c>
    </row>
    <row r="247" ht="13.5" spans="1:7">
      <c r="A247" s="516" t="s">
        <v>57</v>
      </c>
      <c r="B247" s="500" t="s">
        <v>58</v>
      </c>
      <c r="C247" s="493"/>
      <c r="D247" s="493"/>
      <c r="E247" s="493"/>
      <c r="F247" s="493"/>
      <c r="G247" s="493"/>
    </row>
    <row r="248" ht="13.5" spans="1:7">
      <c r="A248" s="510"/>
      <c r="B248" s="500"/>
      <c r="C248" s="506"/>
      <c r="D248" s="506"/>
      <c r="E248" s="506"/>
      <c r="F248" s="506"/>
      <c r="G248" s="506"/>
    </row>
    <row r="249" ht="13.5" spans="1:7">
      <c r="A249" s="493" t="s">
        <v>59</v>
      </c>
      <c r="B249" s="513"/>
      <c r="C249" s="514"/>
      <c r="D249" s="514"/>
      <c r="E249" s="514"/>
      <c r="F249" s="514"/>
      <c r="G249" s="515"/>
    </row>
    <row r="250" spans="1:7">
      <c r="A250" s="518" t="s">
        <v>60</v>
      </c>
      <c r="B250" s="518"/>
      <c r="C250" s="518"/>
      <c r="D250" s="518"/>
      <c r="E250" s="518"/>
      <c r="F250" s="518"/>
      <c r="G250" s="518"/>
    </row>
    <row r="252" spans="1:1">
      <c r="A252" s="1507" t="s">
        <v>72</v>
      </c>
    </row>
    <row r="253" spans="1:7">
      <c r="A253" s="489" t="s">
        <v>1</v>
      </c>
      <c r="B253" s="489"/>
      <c r="C253" s="489"/>
      <c r="D253" s="489"/>
      <c r="E253" s="489"/>
      <c r="F253" s="489"/>
      <c r="G253" s="489"/>
    </row>
    <row r="254" ht="13.5" spans="1:7">
      <c r="A254" s="1471" t="s">
        <v>117</v>
      </c>
      <c r="B254" s="1471"/>
      <c r="C254" s="1471"/>
      <c r="D254" s="1471"/>
      <c r="E254" s="1471"/>
      <c r="F254" s="1471"/>
      <c r="G254" s="489" t="s">
        <v>4</v>
      </c>
    </row>
    <row r="255" ht="13.5" spans="1:8">
      <c r="A255" s="1549" t="s">
        <v>6</v>
      </c>
      <c r="B255" s="1453" t="s">
        <v>7</v>
      </c>
      <c r="C255" s="1453"/>
      <c r="D255" s="1453" t="s">
        <v>118</v>
      </c>
      <c r="E255" s="1453"/>
      <c r="F255" s="1453" t="s">
        <v>9</v>
      </c>
      <c r="G255" s="1453"/>
      <c r="H255" s="488">
        <v>111</v>
      </c>
    </row>
    <row r="256" ht="13.5" spans="1:7">
      <c r="A256" s="1549"/>
      <c r="B256" s="500">
        <v>63</v>
      </c>
      <c r="C256" s="500"/>
      <c r="D256" s="500">
        <v>45</v>
      </c>
      <c r="E256" s="500"/>
      <c r="F256" s="1550">
        <f>D256/B256</f>
        <v>0.714285714285714</v>
      </c>
      <c r="G256" s="1550"/>
    </row>
    <row r="257" ht="13.5" spans="1:7">
      <c r="A257" s="493" t="s">
        <v>11</v>
      </c>
      <c r="B257" s="1551" t="s">
        <v>119</v>
      </c>
      <c r="C257" s="1551"/>
      <c r="D257" s="1551" t="s">
        <v>120</v>
      </c>
      <c r="E257" s="1551"/>
      <c r="F257" s="1551" t="s">
        <v>121</v>
      </c>
      <c r="G257" s="1551"/>
    </row>
    <row r="258" ht="14.25" spans="1:7">
      <c r="A258" s="496" t="s">
        <v>15</v>
      </c>
      <c r="B258" s="500">
        <f>B259+B262+B263</f>
        <v>6.54</v>
      </c>
      <c r="C258" s="500"/>
      <c r="D258" s="1552">
        <v>15</v>
      </c>
      <c r="E258" s="1552"/>
      <c r="F258" s="1553">
        <v>3.54</v>
      </c>
      <c r="G258" s="1553"/>
    </row>
    <row r="259" ht="25.5" spans="1:7">
      <c r="A259" s="496" t="s">
        <v>122</v>
      </c>
      <c r="B259" s="500">
        <v>0</v>
      </c>
      <c r="C259" s="500"/>
      <c r="D259" s="500"/>
      <c r="E259" s="500"/>
      <c r="F259" s="500"/>
      <c r="G259" s="500"/>
    </row>
    <row r="260" ht="13.5" spans="1:7">
      <c r="A260" s="496" t="s">
        <v>21</v>
      </c>
      <c r="B260" s="500">
        <v>0</v>
      </c>
      <c r="C260" s="500"/>
      <c r="D260" s="500"/>
      <c r="E260" s="500"/>
      <c r="F260" s="500"/>
      <c r="G260" s="500"/>
    </row>
    <row r="261" ht="13.5" spans="1:7">
      <c r="A261" s="496" t="s">
        <v>24</v>
      </c>
      <c r="B261" s="500">
        <v>0</v>
      </c>
      <c r="C261" s="500"/>
      <c r="D261" s="500"/>
      <c r="E261" s="500"/>
      <c r="F261" s="500"/>
      <c r="G261" s="500"/>
    </row>
    <row r="262" ht="13.5" spans="1:7">
      <c r="A262" s="496" t="s">
        <v>123</v>
      </c>
      <c r="B262" s="500">
        <v>0</v>
      </c>
      <c r="C262" s="500"/>
      <c r="D262" s="500">
        <v>5</v>
      </c>
      <c r="E262" s="500"/>
      <c r="F262" s="500"/>
      <c r="G262" s="500"/>
    </row>
    <row r="263" ht="14.25" spans="1:7">
      <c r="A263" s="496" t="s">
        <v>124</v>
      </c>
      <c r="B263" s="500">
        <v>6.54</v>
      </c>
      <c r="C263" s="500"/>
      <c r="D263" s="1552">
        <v>10</v>
      </c>
      <c r="E263" s="1552"/>
      <c r="F263" s="1553">
        <v>3.54</v>
      </c>
      <c r="G263" s="1553"/>
    </row>
    <row r="264" ht="13.5" spans="1:7">
      <c r="A264" s="496" t="s">
        <v>30</v>
      </c>
      <c r="B264" s="500">
        <f>B265+B267</f>
        <v>186.53</v>
      </c>
      <c r="C264" s="500"/>
      <c r="D264" s="500">
        <v>23.18</v>
      </c>
      <c r="E264" s="500"/>
      <c r="F264" s="500">
        <v>218.86</v>
      </c>
      <c r="G264" s="500"/>
    </row>
    <row r="265" ht="13.5" spans="1:7">
      <c r="A265" s="496" t="s">
        <v>105</v>
      </c>
      <c r="B265" s="500">
        <v>163.09</v>
      </c>
      <c r="C265" s="500"/>
      <c r="D265" s="500">
        <v>23.18</v>
      </c>
      <c r="E265" s="500"/>
      <c r="F265" s="500">
        <v>218.86</v>
      </c>
      <c r="G265" s="500"/>
    </row>
    <row r="266" ht="13.5" spans="1:7">
      <c r="A266" s="523" t="s">
        <v>106</v>
      </c>
      <c r="B266" s="503"/>
      <c r="C266" s="503"/>
      <c r="D266" s="503"/>
      <c r="E266" s="503"/>
      <c r="F266" s="503"/>
      <c r="G266" s="503"/>
    </row>
    <row r="267" ht="14.25" spans="1:7">
      <c r="A267" s="1554" t="s">
        <v>125</v>
      </c>
      <c r="B267" s="1555">
        <f>B270</f>
        <v>23.44</v>
      </c>
      <c r="C267" s="1556"/>
      <c r="D267" s="1552"/>
      <c r="E267" s="1552"/>
      <c r="F267" s="1552"/>
      <c r="G267" s="1552"/>
    </row>
    <row r="268" ht="25.5" spans="1:7">
      <c r="A268" s="1557" t="s">
        <v>126</v>
      </c>
      <c r="B268" s="1558"/>
      <c r="C268" s="1556"/>
      <c r="D268" s="1552"/>
      <c r="E268" s="1552"/>
      <c r="F268" s="1552"/>
      <c r="G268" s="1552"/>
    </row>
    <row r="269" ht="13.5" spans="1:7">
      <c r="A269" s="523"/>
      <c r="B269" s="500"/>
      <c r="C269" s="500"/>
      <c r="D269" s="500"/>
      <c r="E269" s="500"/>
      <c r="F269" s="500"/>
      <c r="G269" s="500"/>
    </row>
    <row r="270" s="1449" customFormat="1" ht="25.5" spans="1:7">
      <c r="A270" s="1559" t="s">
        <v>127</v>
      </c>
      <c r="B270" s="1560">
        <v>23.44</v>
      </c>
      <c r="C270" s="1560"/>
      <c r="D270" s="1560"/>
      <c r="E270" s="1560"/>
      <c r="F270" s="1560"/>
      <c r="G270" s="1560"/>
    </row>
    <row r="271" ht="13.5" spans="1:7">
      <c r="A271" s="496" t="s">
        <v>42</v>
      </c>
      <c r="B271" s="500">
        <v>76.32</v>
      </c>
      <c r="C271" s="500"/>
      <c r="D271" s="500">
        <v>142.58</v>
      </c>
      <c r="E271" s="500"/>
      <c r="F271" s="500">
        <v>67.39</v>
      </c>
      <c r="G271" s="500"/>
    </row>
    <row r="272" ht="14.25" spans="1:7">
      <c r="A272" s="496" t="s">
        <v>114</v>
      </c>
      <c r="B272" s="553">
        <v>67.25</v>
      </c>
      <c r="C272" s="553"/>
      <c r="D272" s="1552">
        <v>95.27</v>
      </c>
      <c r="E272" s="1552"/>
      <c r="F272" s="553">
        <v>64.44</v>
      </c>
      <c r="G272" s="553"/>
    </row>
    <row r="273" ht="13.5" spans="1:7">
      <c r="A273" s="496" t="s">
        <v>45</v>
      </c>
      <c r="B273" s="553">
        <v>2.62</v>
      </c>
      <c r="C273" s="553"/>
      <c r="D273" s="553">
        <v>30.5</v>
      </c>
      <c r="E273" s="553"/>
      <c r="F273" s="553">
        <v>0.07</v>
      </c>
      <c r="G273" s="553"/>
    </row>
    <row r="274" ht="13.5" spans="1:7">
      <c r="A274" s="496" t="s">
        <v>46</v>
      </c>
      <c r="B274" s="553">
        <v>0.39</v>
      </c>
      <c r="C274" s="553"/>
      <c r="D274" s="553">
        <v>6.81</v>
      </c>
      <c r="E274" s="553"/>
      <c r="F274" s="553">
        <v>0</v>
      </c>
      <c r="G274" s="553"/>
    </row>
    <row r="275" ht="13.5" spans="1:7">
      <c r="A275" s="496" t="s">
        <v>48</v>
      </c>
      <c r="B275" s="500">
        <v>16.33</v>
      </c>
      <c r="C275" s="500"/>
      <c r="D275" s="500">
        <v>18.18</v>
      </c>
      <c r="E275" s="500"/>
      <c r="F275" s="500">
        <v>9.11</v>
      </c>
      <c r="G275" s="500"/>
    </row>
    <row r="276" ht="13.5" spans="1:7">
      <c r="A276" s="496" t="s">
        <v>128</v>
      </c>
      <c r="B276" s="1561">
        <v>1124.19</v>
      </c>
      <c r="C276" s="1561"/>
      <c r="D276" s="1561">
        <v>1322.26</v>
      </c>
      <c r="E276" s="1561"/>
      <c r="F276" s="1561">
        <v>1227.24</v>
      </c>
      <c r="G276" s="1561"/>
    </row>
    <row r="277" ht="13.5" spans="1:7">
      <c r="A277" s="516" t="s">
        <v>50</v>
      </c>
      <c r="B277" s="503" t="s">
        <v>51</v>
      </c>
      <c r="C277" s="500" t="s">
        <v>129</v>
      </c>
      <c r="D277" s="500" t="s">
        <v>53</v>
      </c>
      <c r="E277" s="515" t="s">
        <v>54</v>
      </c>
      <c r="F277" s="515" t="s">
        <v>55</v>
      </c>
      <c r="G277" s="515" t="s">
        <v>56</v>
      </c>
    </row>
    <row r="278" ht="13.5" spans="1:7">
      <c r="A278" s="516" t="s">
        <v>130</v>
      </c>
      <c r="B278" s="500" t="s">
        <v>131</v>
      </c>
      <c r="C278" s="500"/>
      <c r="D278" s="500"/>
      <c r="E278" s="515"/>
      <c r="F278" s="515"/>
      <c r="G278" s="515"/>
    </row>
    <row r="279" ht="13.5" spans="1:7">
      <c r="A279" s="510"/>
      <c r="B279" s="500"/>
      <c r="C279" s="506"/>
      <c r="D279" s="506"/>
      <c r="E279" s="506"/>
      <c r="F279" s="506"/>
      <c r="G279" s="506"/>
    </row>
    <row r="280" ht="13.5" spans="1:7">
      <c r="A280" s="493" t="s">
        <v>59</v>
      </c>
      <c r="B280" s="497" t="s">
        <v>132</v>
      </c>
      <c r="C280" s="498"/>
      <c r="D280" s="498"/>
      <c r="E280" s="498"/>
      <c r="F280" s="498"/>
      <c r="G280" s="1562"/>
    </row>
    <row r="281" spans="1:7">
      <c r="A281" s="522" t="s">
        <v>60</v>
      </c>
      <c r="B281" s="522"/>
      <c r="C281" s="522"/>
      <c r="D281" s="522"/>
      <c r="E281" s="522"/>
      <c r="F281" s="522"/>
      <c r="G281" s="522"/>
    </row>
    <row r="283" spans="1:2">
      <c r="A283" s="1450" t="s">
        <v>0</v>
      </c>
      <c r="B283" s="488">
        <v>1</v>
      </c>
    </row>
    <row r="284" spans="1:1">
      <c r="A284" s="1450"/>
    </row>
    <row r="285" spans="1:7">
      <c r="A285" s="489" t="s">
        <v>1</v>
      </c>
      <c r="B285" s="489"/>
      <c r="C285" s="489"/>
      <c r="D285" s="489"/>
      <c r="E285" s="489"/>
      <c r="F285" s="489"/>
      <c r="G285" s="489"/>
    </row>
    <row r="286" ht="13.5" spans="1:7">
      <c r="A286" s="1563" t="s">
        <v>133</v>
      </c>
      <c r="B286" s="1451"/>
      <c r="C286" s="1451"/>
      <c r="D286" s="1451"/>
      <c r="E286" s="1451"/>
      <c r="F286" s="1451"/>
      <c r="G286" s="489" t="s">
        <v>4</v>
      </c>
    </row>
    <row r="287" ht="13.5" spans="1:8">
      <c r="A287" s="490" t="s">
        <v>6</v>
      </c>
      <c r="B287" s="1452" t="s">
        <v>7</v>
      </c>
      <c r="C287" s="1453"/>
      <c r="D287" s="1452" t="s">
        <v>8</v>
      </c>
      <c r="E287" s="1453"/>
      <c r="F287" s="1452" t="s">
        <v>9</v>
      </c>
      <c r="G287" s="1453"/>
      <c r="H287" s="488">
        <v>111</v>
      </c>
    </row>
    <row r="288" ht="13.5" spans="1:7">
      <c r="A288" s="493"/>
      <c r="B288" s="513">
        <v>14</v>
      </c>
      <c r="C288" s="515"/>
      <c r="D288" s="513">
        <v>10</v>
      </c>
      <c r="E288" s="515"/>
      <c r="F288" s="1564">
        <v>0.7143</v>
      </c>
      <c r="G288" s="1565"/>
    </row>
    <row r="289" ht="13.5" spans="1:7">
      <c r="A289" s="493" t="s">
        <v>11</v>
      </c>
      <c r="B289" s="1452" t="s">
        <v>12</v>
      </c>
      <c r="C289" s="1453"/>
      <c r="D289" s="1452" t="s">
        <v>13</v>
      </c>
      <c r="E289" s="1453"/>
      <c r="F289" s="1452" t="s">
        <v>14</v>
      </c>
      <c r="G289" s="1453"/>
    </row>
    <row r="290" ht="13.5" spans="1:7">
      <c r="A290" s="496" t="s">
        <v>15</v>
      </c>
      <c r="B290" s="513"/>
      <c r="C290" s="515"/>
      <c r="D290" s="513">
        <v>13.8</v>
      </c>
      <c r="E290" s="515"/>
      <c r="F290" s="513">
        <v>4.49</v>
      </c>
      <c r="G290" s="515"/>
    </row>
    <row r="291" ht="25.5" spans="1:7">
      <c r="A291" s="496" t="s">
        <v>16</v>
      </c>
      <c r="B291" s="513"/>
      <c r="C291" s="515"/>
      <c r="D291" s="513">
        <v>10</v>
      </c>
      <c r="E291" s="515"/>
      <c r="F291" s="513">
        <v>3.6</v>
      </c>
      <c r="G291" s="515"/>
    </row>
    <row r="292" ht="13.5" spans="1:7">
      <c r="A292" s="496" t="s">
        <v>21</v>
      </c>
      <c r="B292" s="513"/>
      <c r="C292" s="515"/>
      <c r="D292" s="513"/>
      <c r="E292" s="515"/>
      <c r="F292" s="513"/>
      <c r="G292" s="515"/>
    </row>
    <row r="293" ht="13.5" spans="1:7">
      <c r="A293" s="496" t="s">
        <v>24</v>
      </c>
      <c r="B293" s="513"/>
      <c r="C293" s="515"/>
      <c r="D293" s="513">
        <v>10</v>
      </c>
      <c r="E293" s="515"/>
      <c r="F293" s="513">
        <v>3.6</v>
      </c>
      <c r="G293" s="515"/>
    </row>
    <row r="294" ht="13.5" spans="1:7">
      <c r="A294" s="496" t="s">
        <v>26</v>
      </c>
      <c r="B294" s="513"/>
      <c r="C294" s="515"/>
      <c r="D294" s="513"/>
      <c r="E294" s="515"/>
      <c r="F294" s="513"/>
      <c r="G294" s="515"/>
    </row>
    <row r="295" ht="13.5" spans="1:7">
      <c r="A295" s="496" t="s">
        <v>28</v>
      </c>
      <c r="B295" s="513"/>
      <c r="C295" s="515"/>
      <c r="D295" s="513">
        <v>3.8</v>
      </c>
      <c r="E295" s="515"/>
      <c r="F295" s="513">
        <v>0.89</v>
      </c>
      <c r="G295" s="515"/>
    </row>
    <row r="296" ht="13.5" spans="1:7">
      <c r="A296" s="496" t="s">
        <v>30</v>
      </c>
      <c r="B296" s="513"/>
      <c r="C296" s="515"/>
      <c r="D296" s="513">
        <f>SUM(D297:E301)</f>
        <v>709.71</v>
      </c>
      <c r="E296" s="515"/>
      <c r="F296" s="513">
        <f>SUM(F297:G301)</f>
        <v>1075.36</v>
      </c>
      <c r="G296" s="515"/>
    </row>
    <row r="297" ht="13.5" spans="1:7">
      <c r="A297" s="496" t="s">
        <v>32</v>
      </c>
      <c r="B297" s="513"/>
      <c r="C297" s="515"/>
      <c r="D297" s="513">
        <v>709.71</v>
      </c>
      <c r="E297" s="515"/>
      <c r="F297" s="513">
        <v>782.3</v>
      </c>
      <c r="G297" s="515"/>
    </row>
    <row r="298" ht="13.5" spans="1:7">
      <c r="A298" s="496" t="s">
        <v>34</v>
      </c>
      <c r="B298" s="513"/>
      <c r="C298" s="515"/>
      <c r="D298" s="513"/>
      <c r="E298" s="515"/>
      <c r="F298" s="513"/>
      <c r="G298" s="515"/>
    </row>
    <row r="299" ht="13.5" spans="1:7">
      <c r="A299" s="1466" t="s">
        <v>36</v>
      </c>
      <c r="B299" s="513"/>
      <c r="C299" s="515"/>
      <c r="D299" s="513">
        <v>0</v>
      </c>
      <c r="E299" s="515"/>
      <c r="F299" s="491">
        <v>293.06</v>
      </c>
      <c r="G299" s="517"/>
    </row>
    <row r="300" ht="13.5" spans="1:7">
      <c r="A300" s="1467" t="s">
        <v>37</v>
      </c>
      <c r="B300" s="519"/>
      <c r="C300" s="503"/>
      <c r="D300" s="491"/>
      <c r="E300" s="517"/>
      <c r="F300" s="491"/>
      <c r="G300" s="517"/>
    </row>
    <row r="301" ht="25.5" spans="1:7">
      <c r="A301" s="1468" t="s">
        <v>39</v>
      </c>
      <c r="B301" s="513"/>
      <c r="C301" s="515"/>
      <c r="D301" s="513"/>
      <c r="E301" s="515"/>
      <c r="F301" s="513"/>
      <c r="G301" s="515"/>
    </row>
    <row r="302" ht="13.5" spans="1:7">
      <c r="A302" s="493" t="s">
        <v>41</v>
      </c>
      <c r="B302" s="513"/>
      <c r="C302" s="515"/>
      <c r="D302" s="513"/>
      <c r="E302" s="515"/>
      <c r="F302" s="513"/>
      <c r="G302" s="515"/>
    </row>
    <row r="303" ht="13.5" spans="1:7">
      <c r="A303" s="496" t="s">
        <v>42</v>
      </c>
      <c r="B303" s="513"/>
      <c r="C303" s="515"/>
      <c r="D303" s="513">
        <v>88.3</v>
      </c>
      <c r="E303" s="515"/>
      <c r="F303" s="513">
        <v>55.13</v>
      </c>
      <c r="G303" s="515"/>
    </row>
    <row r="304" ht="13.5" spans="1:7">
      <c r="A304" s="496" t="s">
        <v>43</v>
      </c>
      <c r="B304" s="513"/>
      <c r="C304" s="515"/>
      <c r="D304" s="513">
        <v>21.9</v>
      </c>
      <c r="E304" s="515"/>
      <c r="F304" s="513">
        <v>11.24</v>
      </c>
      <c r="G304" s="515"/>
    </row>
    <row r="305" ht="13.5" spans="1:7">
      <c r="A305" s="496" t="s">
        <v>45</v>
      </c>
      <c r="B305" s="513"/>
      <c r="C305" s="515"/>
      <c r="D305" s="513">
        <v>17.96</v>
      </c>
      <c r="E305" s="515"/>
      <c r="F305" s="513">
        <v>9.57</v>
      </c>
      <c r="G305" s="515"/>
    </row>
    <row r="306" ht="13.5" spans="1:7">
      <c r="A306" s="496" t="s">
        <v>46</v>
      </c>
      <c r="B306" s="513"/>
      <c r="C306" s="515"/>
      <c r="D306" s="513">
        <v>19.8</v>
      </c>
      <c r="E306" s="515"/>
      <c r="F306" s="513">
        <v>10.46</v>
      </c>
      <c r="G306" s="515"/>
    </row>
    <row r="307" ht="13.5" spans="1:7">
      <c r="A307" s="496" t="s">
        <v>48</v>
      </c>
      <c r="B307" s="513"/>
      <c r="C307" s="515"/>
      <c r="D307" s="513">
        <v>0</v>
      </c>
      <c r="E307" s="515"/>
      <c r="F307" s="513">
        <v>108.64</v>
      </c>
      <c r="G307" s="515"/>
    </row>
    <row r="308" ht="13.5" spans="1:7">
      <c r="A308" s="496" t="s">
        <v>49</v>
      </c>
      <c r="B308" s="513"/>
      <c r="C308" s="515"/>
      <c r="D308" s="513">
        <v>236.33</v>
      </c>
      <c r="E308" s="515"/>
      <c r="F308" s="513">
        <v>211.21</v>
      </c>
      <c r="G308" s="515"/>
    </row>
    <row r="309" spans="1:7">
      <c r="A309" s="516" t="s">
        <v>50</v>
      </c>
      <c r="B309" s="503" t="s">
        <v>51</v>
      </c>
      <c r="C309" s="490" t="s">
        <v>52</v>
      </c>
      <c r="D309" s="490" t="s">
        <v>53</v>
      </c>
      <c r="E309" s="490" t="s">
        <v>54</v>
      </c>
      <c r="F309" s="490" t="s">
        <v>55</v>
      </c>
      <c r="G309" s="490" t="s">
        <v>56</v>
      </c>
    </row>
    <row r="310" ht="13.5" spans="1:7">
      <c r="A310" s="516" t="s">
        <v>57</v>
      </c>
      <c r="B310" s="500" t="s">
        <v>58</v>
      </c>
      <c r="C310" s="493"/>
      <c r="D310" s="493"/>
      <c r="E310" s="493"/>
      <c r="F310" s="493"/>
      <c r="G310" s="493"/>
    </row>
    <row r="311" ht="13.5" spans="1:7">
      <c r="A311" s="510"/>
      <c r="B311" s="500"/>
      <c r="C311" s="506"/>
      <c r="D311" s="506"/>
      <c r="E311" s="506"/>
      <c r="F311" s="506"/>
      <c r="G311" s="506"/>
    </row>
    <row r="312" ht="13.5" spans="1:7">
      <c r="A312" s="493" t="s">
        <v>59</v>
      </c>
      <c r="B312" s="513"/>
      <c r="C312" s="514"/>
      <c r="D312" s="514"/>
      <c r="E312" s="514"/>
      <c r="F312" s="514"/>
      <c r="G312" s="515"/>
    </row>
    <row r="313" spans="1:7">
      <c r="A313" s="518" t="s">
        <v>60</v>
      </c>
      <c r="B313" s="518"/>
      <c r="C313" s="518"/>
      <c r="D313" s="518"/>
      <c r="E313" s="518"/>
      <c r="F313" s="518"/>
      <c r="G313" s="518"/>
    </row>
  </sheetData>
  <mergeCells count="892">
    <mergeCell ref="A2:G2"/>
    <mergeCell ref="I2:O2"/>
    <mergeCell ref="A3:F3"/>
    <mergeCell ref="I3:N3"/>
    <mergeCell ref="B4:C4"/>
    <mergeCell ref="D4:E4"/>
    <mergeCell ref="F4:G4"/>
    <mergeCell ref="J4:K4"/>
    <mergeCell ref="L4:M4"/>
    <mergeCell ref="N4:O4"/>
    <mergeCell ref="B5:C5"/>
    <mergeCell ref="D5:E5"/>
    <mergeCell ref="F5:G5"/>
    <mergeCell ref="J5:K5"/>
    <mergeCell ref="L5:M5"/>
    <mergeCell ref="N5:O5"/>
    <mergeCell ref="B6:C6"/>
    <mergeCell ref="D6:E6"/>
    <mergeCell ref="F6:G6"/>
    <mergeCell ref="J6:K6"/>
    <mergeCell ref="L6:M6"/>
    <mergeCell ref="N6:O6"/>
    <mergeCell ref="B7:C7"/>
    <mergeCell ref="D7:E7"/>
    <mergeCell ref="F7:G7"/>
    <mergeCell ref="J7:K7"/>
    <mergeCell ref="L7:M7"/>
    <mergeCell ref="N7:O7"/>
    <mergeCell ref="B8:C8"/>
    <mergeCell ref="D8:E8"/>
    <mergeCell ref="F8:G8"/>
    <mergeCell ref="J8:K8"/>
    <mergeCell ref="L8:M8"/>
    <mergeCell ref="N8:O8"/>
    <mergeCell ref="T8:U8"/>
    <mergeCell ref="B9:C9"/>
    <mergeCell ref="D9:E9"/>
    <mergeCell ref="F9:G9"/>
    <mergeCell ref="J9:K9"/>
    <mergeCell ref="L9:M9"/>
    <mergeCell ref="N9:O9"/>
    <mergeCell ref="B10:C10"/>
    <mergeCell ref="D10:E10"/>
    <mergeCell ref="F10:G10"/>
    <mergeCell ref="J10:K10"/>
    <mergeCell ref="L10:M10"/>
    <mergeCell ref="N10:O10"/>
    <mergeCell ref="B11:C11"/>
    <mergeCell ref="D11:E11"/>
    <mergeCell ref="F11:G11"/>
    <mergeCell ref="J11:K11"/>
    <mergeCell ref="L11:M11"/>
    <mergeCell ref="N11:O11"/>
    <mergeCell ref="B12:C12"/>
    <mergeCell ref="D12:E12"/>
    <mergeCell ref="F12:G12"/>
    <mergeCell ref="J12:K12"/>
    <mergeCell ref="L12:M12"/>
    <mergeCell ref="N12:O12"/>
    <mergeCell ref="B13:C13"/>
    <mergeCell ref="D13:E13"/>
    <mergeCell ref="F13:G13"/>
    <mergeCell ref="J13:K13"/>
    <mergeCell ref="L13:M13"/>
    <mergeCell ref="N13:O13"/>
    <mergeCell ref="B14:C14"/>
    <mergeCell ref="D14:E14"/>
    <mergeCell ref="F14:G14"/>
    <mergeCell ref="J14:K14"/>
    <mergeCell ref="L14:M14"/>
    <mergeCell ref="N14:O14"/>
    <mergeCell ref="B15:C15"/>
    <mergeCell ref="D15:E15"/>
    <mergeCell ref="F15:G15"/>
    <mergeCell ref="J15:K15"/>
    <mergeCell ref="L15:M15"/>
    <mergeCell ref="N15:O15"/>
    <mergeCell ref="B16:C16"/>
    <mergeCell ref="D16:E16"/>
    <mergeCell ref="F16:G16"/>
    <mergeCell ref="J16:K16"/>
    <mergeCell ref="L16:M16"/>
    <mergeCell ref="N16:O16"/>
    <mergeCell ref="B17:C17"/>
    <mergeCell ref="D17:E17"/>
    <mergeCell ref="F17:G17"/>
    <mergeCell ref="J17:K17"/>
    <mergeCell ref="L17:M17"/>
    <mergeCell ref="N17:O17"/>
    <mergeCell ref="B18:C18"/>
    <mergeCell ref="D18:E18"/>
    <mergeCell ref="F18:G18"/>
    <mergeCell ref="J18:K18"/>
    <mergeCell ref="L18:M18"/>
    <mergeCell ref="N18:O18"/>
    <mergeCell ref="B19:C19"/>
    <mergeCell ref="D19:E19"/>
    <mergeCell ref="F19:G19"/>
    <mergeCell ref="J19:K19"/>
    <mergeCell ref="L19:M19"/>
    <mergeCell ref="N19:O19"/>
    <mergeCell ref="B20:C20"/>
    <mergeCell ref="D20:E20"/>
    <mergeCell ref="F20:G20"/>
    <mergeCell ref="J20:K20"/>
    <mergeCell ref="L20:M20"/>
    <mergeCell ref="N20:O20"/>
    <mergeCell ref="B21:C21"/>
    <mergeCell ref="D21:E21"/>
    <mergeCell ref="F21:G21"/>
    <mergeCell ref="J21:K21"/>
    <mergeCell ref="L21:M21"/>
    <mergeCell ref="N21:O21"/>
    <mergeCell ref="B22:C22"/>
    <mergeCell ref="D22:E22"/>
    <mergeCell ref="F22:G22"/>
    <mergeCell ref="J22:K22"/>
    <mergeCell ref="L22:M22"/>
    <mergeCell ref="N22:O22"/>
    <mergeCell ref="B23:C23"/>
    <mergeCell ref="D23:E23"/>
    <mergeCell ref="F23:G23"/>
    <mergeCell ref="J23:K23"/>
    <mergeCell ref="L23:M23"/>
    <mergeCell ref="N23:O23"/>
    <mergeCell ref="B24:C24"/>
    <mergeCell ref="D24:E24"/>
    <mergeCell ref="F24:G24"/>
    <mergeCell ref="J24:K24"/>
    <mergeCell ref="L24:M24"/>
    <mergeCell ref="N24:O24"/>
    <mergeCell ref="B25:C25"/>
    <mergeCell ref="D25:E25"/>
    <mergeCell ref="F25:G25"/>
    <mergeCell ref="J25:K25"/>
    <mergeCell ref="L25:M25"/>
    <mergeCell ref="N25:O25"/>
    <mergeCell ref="J26:K26"/>
    <mergeCell ref="L26:M26"/>
    <mergeCell ref="N26:O26"/>
    <mergeCell ref="J27:K27"/>
    <mergeCell ref="L27:M27"/>
    <mergeCell ref="N27:O27"/>
    <mergeCell ref="J28:K28"/>
    <mergeCell ref="L28:M28"/>
    <mergeCell ref="N28:O28"/>
    <mergeCell ref="B29:G29"/>
    <mergeCell ref="J29:K29"/>
    <mergeCell ref="L29:M29"/>
    <mergeCell ref="N29:O29"/>
    <mergeCell ref="A30:G30"/>
    <mergeCell ref="J30:K30"/>
    <mergeCell ref="L30:M30"/>
    <mergeCell ref="N30:O30"/>
    <mergeCell ref="J31:K31"/>
    <mergeCell ref="L31:M31"/>
    <mergeCell ref="N31:O31"/>
    <mergeCell ref="J32:K32"/>
    <mergeCell ref="L32:M32"/>
    <mergeCell ref="N32:O32"/>
    <mergeCell ref="A33:G33"/>
    <mergeCell ref="J33:K33"/>
    <mergeCell ref="L33:M33"/>
    <mergeCell ref="N33:O33"/>
    <mergeCell ref="A34:F34"/>
    <mergeCell ref="J34:K34"/>
    <mergeCell ref="L34:M34"/>
    <mergeCell ref="N34:O34"/>
    <mergeCell ref="B35:C35"/>
    <mergeCell ref="D35:E35"/>
    <mergeCell ref="F35:G35"/>
    <mergeCell ref="J35:K35"/>
    <mergeCell ref="L35:M35"/>
    <mergeCell ref="N35:O35"/>
    <mergeCell ref="B36:C36"/>
    <mergeCell ref="D36:E36"/>
    <mergeCell ref="F36:G36"/>
    <mergeCell ref="J36:K36"/>
    <mergeCell ref="L36:M36"/>
    <mergeCell ref="N36:O36"/>
    <mergeCell ref="B37:C37"/>
    <mergeCell ref="D37:E37"/>
    <mergeCell ref="F37:G37"/>
    <mergeCell ref="J37:K37"/>
    <mergeCell ref="L37:M37"/>
    <mergeCell ref="N37:O37"/>
    <mergeCell ref="B38:C38"/>
    <mergeCell ref="D38:E38"/>
    <mergeCell ref="F38:G38"/>
    <mergeCell ref="J38:K38"/>
    <mergeCell ref="L38:M38"/>
    <mergeCell ref="N38:O38"/>
    <mergeCell ref="B39:C39"/>
    <mergeCell ref="D39:E39"/>
    <mergeCell ref="F39:G39"/>
    <mergeCell ref="B40:C40"/>
    <mergeCell ref="D40:E40"/>
    <mergeCell ref="F40:G40"/>
    <mergeCell ref="B41:C41"/>
    <mergeCell ref="D41:E41"/>
    <mergeCell ref="F41:G41"/>
    <mergeCell ref="B42:C42"/>
    <mergeCell ref="D42:E42"/>
    <mergeCell ref="F42:G42"/>
    <mergeCell ref="J42:O42"/>
    <mergeCell ref="B43:C43"/>
    <mergeCell ref="D43:E43"/>
    <mergeCell ref="F43:G43"/>
    <mergeCell ref="I43:O43"/>
    <mergeCell ref="B44:C44"/>
    <mergeCell ref="D44:E44"/>
    <mergeCell ref="F44:G44"/>
    <mergeCell ref="I44:O44"/>
    <mergeCell ref="B45:C45"/>
    <mergeCell ref="D45:E45"/>
    <mergeCell ref="F45:G45"/>
    <mergeCell ref="B46:C46"/>
    <mergeCell ref="D46:E46"/>
    <mergeCell ref="F46:G46"/>
    <mergeCell ref="B47:C47"/>
    <mergeCell ref="D47:E47"/>
    <mergeCell ref="F47:G47"/>
    <mergeCell ref="B48:C48"/>
    <mergeCell ref="D48:E48"/>
    <mergeCell ref="F48:G48"/>
    <mergeCell ref="B49:C49"/>
    <mergeCell ref="D49:E49"/>
    <mergeCell ref="F49:G49"/>
    <mergeCell ref="B50:C50"/>
    <mergeCell ref="D50:E50"/>
    <mergeCell ref="F50:G50"/>
    <mergeCell ref="B51:C51"/>
    <mergeCell ref="D51:E51"/>
    <mergeCell ref="F51:G51"/>
    <mergeCell ref="B52:C52"/>
    <mergeCell ref="D52:E52"/>
    <mergeCell ref="F52:G52"/>
    <mergeCell ref="B53:C53"/>
    <mergeCell ref="D53:E53"/>
    <mergeCell ref="F53:G53"/>
    <mergeCell ref="B54:C54"/>
    <mergeCell ref="D54:E54"/>
    <mergeCell ref="F54:G54"/>
    <mergeCell ref="B55:C55"/>
    <mergeCell ref="D55:E55"/>
    <mergeCell ref="F55:G55"/>
    <mergeCell ref="B56:C56"/>
    <mergeCell ref="D56:E56"/>
    <mergeCell ref="F56:G56"/>
    <mergeCell ref="B60:G60"/>
    <mergeCell ref="A61:G61"/>
    <mergeCell ref="A64:G64"/>
    <mergeCell ref="A65:F65"/>
    <mergeCell ref="B66:C66"/>
    <mergeCell ref="D66:E66"/>
    <mergeCell ref="F66:G66"/>
    <mergeCell ref="B67:C67"/>
    <mergeCell ref="D67:E67"/>
    <mergeCell ref="F67:G67"/>
    <mergeCell ref="B68:C68"/>
    <mergeCell ref="D68:E68"/>
    <mergeCell ref="F68:G68"/>
    <mergeCell ref="B69:C69"/>
    <mergeCell ref="D69:E69"/>
    <mergeCell ref="F69:G69"/>
    <mergeCell ref="B70:C70"/>
    <mergeCell ref="D70:E70"/>
    <mergeCell ref="F70:G70"/>
    <mergeCell ref="B71:C71"/>
    <mergeCell ref="D71:E71"/>
    <mergeCell ref="F71:G71"/>
    <mergeCell ref="B72:C72"/>
    <mergeCell ref="D72:E72"/>
    <mergeCell ref="F72:G72"/>
    <mergeCell ref="B73:C73"/>
    <mergeCell ref="D73:E73"/>
    <mergeCell ref="F73:G73"/>
    <mergeCell ref="B74:C74"/>
    <mergeCell ref="D74:E74"/>
    <mergeCell ref="F74:G74"/>
    <mergeCell ref="B75:C75"/>
    <mergeCell ref="D75:E75"/>
    <mergeCell ref="F75:G75"/>
    <mergeCell ref="B76:C76"/>
    <mergeCell ref="D76:E76"/>
    <mergeCell ref="F76:G76"/>
    <mergeCell ref="B77:C77"/>
    <mergeCell ref="D77:E77"/>
    <mergeCell ref="F77:G77"/>
    <mergeCell ref="B78:C78"/>
    <mergeCell ref="D78:E78"/>
    <mergeCell ref="F78:G78"/>
    <mergeCell ref="B79:C79"/>
    <mergeCell ref="D79:E79"/>
    <mergeCell ref="F79:G79"/>
    <mergeCell ref="B80:C80"/>
    <mergeCell ref="D80:E80"/>
    <mergeCell ref="F80:G80"/>
    <mergeCell ref="B81:C81"/>
    <mergeCell ref="D81:E81"/>
    <mergeCell ref="F81:G81"/>
    <mergeCell ref="B82:C82"/>
    <mergeCell ref="D82:E82"/>
    <mergeCell ref="F82:G82"/>
    <mergeCell ref="B83:C83"/>
    <mergeCell ref="D83:E83"/>
    <mergeCell ref="F83:G83"/>
    <mergeCell ref="B84:C84"/>
    <mergeCell ref="D84:E84"/>
    <mergeCell ref="F84:G84"/>
    <mergeCell ref="B85:C85"/>
    <mergeCell ref="D85:E85"/>
    <mergeCell ref="F85:G85"/>
    <mergeCell ref="B86:C86"/>
    <mergeCell ref="D86:E86"/>
    <mergeCell ref="F86:G86"/>
    <mergeCell ref="B87:C87"/>
    <mergeCell ref="D87:E87"/>
    <mergeCell ref="F87:G87"/>
    <mergeCell ref="B91:G91"/>
    <mergeCell ref="A92:G92"/>
    <mergeCell ref="A95:G95"/>
    <mergeCell ref="A96:F96"/>
    <mergeCell ref="B97:C97"/>
    <mergeCell ref="D97:E97"/>
    <mergeCell ref="F97:G97"/>
    <mergeCell ref="B98:C98"/>
    <mergeCell ref="D98:E98"/>
    <mergeCell ref="F98:G98"/>
    <mergeCell ref="B99:C99"/>
    <mergeCell ref="D99:E99"/>
    <mergeCell ref="F99:G99"/>
    <mergeCell ref="B100:C100"/>
    <mergeCell ref="D100:E100"/>
    <mergeCell ref="F100:G100"/>
    <mergeCell ref="B101:C101"/>
    <mergeCell ref="D101:E101"/>
    <mergeCell ref="F101:G101"/>
    <mergeCell ref="B102:C102"/>
    <mergeCell ref="D102:E102"/>
    <mergeCell ref="F102:G102"/>
    <mergeCell ref="B103:C103"/>
    <mergeCell ref="D103:E103"/>
    <mergeCell ref="F103:G103"/>
    <mergeCell ref="B104:C104"/>
    <mergeCell ref="D104:E104"/>
    <mergeCell ref="F104:G104"/>
    <mergeCell ref="B105:C105"/>
    <mergeCell ref="D105:E105"/>
    <mergeCell ref="F105:G105"/>
    <mergeCell ref="B106:C106"/>
    <mergeCell ref="D106:E106"/>
    <mergeCell ref="F106:G106"/>
    <mergeCell ref="B107:C107"/>
    <mergeCell ref="D107:E107"/>
    <mergeCell ref="F107:G107"/>
    <mergeCell ref="B108:C108"/>
    <mergeCell ref="D108:E108"/>
    <mergeCell ref="F108:G108"/>
    <mergeCell ref="B109:C109"/>
    <mergeCell ref="D109:E109"/>
    <mergeCell ref="F109:G109"/>
    <mergeCell ref="B110:C110"/>
    <mergeCell ref="D110:E110"/>
    <mergeCell ref="F110:G110"/>
    <mergeCell ref="B111:C111"/>
    <mergeCell ref="D111:E111"/>
    <mergeCell ref="F111:G111"/>
    <mergeCell ref="B112:C112"/>
    <mergeCell ref="D112:E112"/>
    <mergeCell ref="F112:G112"/>
    <mergeCell ref="B113:C113"/>
    <mergeCell ref="D113:E113"/>
    <mergeCell ref="F113:G113"/>
    <mergeCell ref="B114:C114"/>
    <mergeCell ref="D114:E114"/>
    <mergeCell ref="F114:G114"/>
    <mergeCell ref="B115:C115"/>
    <mergeCell ref="D115:E115"/>
    <mergeCell ref="F115:G115"/>
    <mergeCell ref="B116:C116"/>
    <mergeCell ref="D116:E116"/>
    <mergeCell ref="F116:G116"/>
    <mergeCell ref="B117:C117"/>
    <mergeCell ref="D117:E117"/>
    <mergeCell ref="F117:G117"/>
    <mergeCell ref="B118:C118"/>
    <mergeCell ref="D118:E118"/>
    <mergeCell ref="F118:G118"/>
    <mergeCell ref="B122:G122"/>
    <mergeCell ref="A123:G123"/>
    <mergeCell ref="A126:G126"/>
    <mergeCell ref="A127:F127"/>
    <mergeCell ref="B128:C128"/>
    <mergeCell ref="D128:E128"/>
    <mergeCell ref="F128:G128"/>
    <mergeCell ref="B129:C129"/>
    <mergeCell ref="D129:E129"/>
    <mergeCell ref="F129:G129"/>
    <mergeCell ref="B130:C130"/>
    <mergeCell ref="D130:E130"/>
    <mergeCell ref="F130:G130"/>
    <mergeCell ref="B131:C131"/>
    <mergeCell ref="D131:E131"/>
    <mergeCell ref="F131:G131"/>
    <mergeCell ref="B132:C132"/>
    <mergeCell ref="D132:E132"/>
    <mergeCell ref="F132:G132"/>
    <mergeCell ref="B133:C133"/>
    <mergeCell ref="D133:E133"/>
    <mergeCell ref="F133:G133"/>
    <mergeCell ref="B134:C134"/>
    <mergeCell ref="D134:E134"/>
    <mergeCell ref="F134:G134"/>
    <mergeCell ref="B135:C135"/>
    <mergeCell ref="D135:E135"/>
    <mergeCell ref="F135:G135"/>
    <mergeCell ref="B136:C136"/>
    <mergeCell ref="D136:E136"/>
    <mergeCell ref="F136:G136"/>
    <mergeCell ref="B137:C137"/>
    <mergeCell ref="D137:E137"/>
    <mergeCell ref="F137:G137"/>
    <mergeCell ref="B138:C138"/>
    <mergeCell ref="D138:E138"/>
    <mergeCell ref="F138:G138"/>
    <mergeCell ref="B139:C139"/>
    <mergeCell ref="D139:E139"/>
    <mergeCell ref="F139:G139"/>
    <mergeCell ref="B140:C140"/>
    <mergeCell ref="D140:E140"/>
    <mergeCell ref="F140:G140"/>
    <mergeCell ref="B141:C141"/>
    <mergeCell ref="D141:E141"/>
    <mergeCell ref="F141:G141"/>
    <mergeCell ref="B142:C142"/>
    <mergeCell ref="D142:E142"/>
    <mergeCell ref="F142:G142"/>
    <mergeCell ref="B143:C143"/>
    <mergeCell ref="D143:E143"/>
    <mergeCell ref="F143:G143"/>
    <mergeCell ref="B144:C144"/>
    <mergeCell ref="D144:E144"/>
    <mergeCell ref="F144:G144"/>
    <mergeCell ref="B145:C145"/>
    <mergeCell ref="D145:E145"/>
    <mergeCell ref="F145:G145"/>
    <mergeCell ref="B146:C146"/>
    <mergeCell ref="D146:E146"/>
    <mergeCell ref="F146:G146"/>
    <mergeCell ref="B147:C147"/>
    <mergeCell ref="D147:E147"/>
    <mergeCell ref="F147:G147"/>
    <mergeCell ref="B148:C148"/>
    <mergeCell ref="D148:E148"/>
    <mergeCell ref="F148:G148"/>
    <mergeCell ref="B149:C149"/>
    <mergeCell ref="D149:E149"/>
    <mergeCell ref="F149:G149"/>
    <mergeCell ref="B153:G153"/>
    <mergeCell ref="A154:G154"/>
    <mergeCell ref="A157:G157"/>
    <mergeCell ref="A158:F158"/>
    <mergeCell ref="B159:C159"/>
    <mergeCell ref="D159:E159"/>
    <mergeCell ref="F159:G159"/>
    <mergeCell ref="B160:C160"/>
    <mergeCell ref="D160:E160"/>
    <mergeCell ref="F160:G160"/>
    <mergeCell ref="B161:C161"/>
    <mergeCell ref="D161:E161"/>
    <mergeCell ref="F161:G161"/>
    <mergeCell ref="B162:C162"/>
    <mergeCell ref="D162:E162"/>
    <mergeCell ref="F162:G162"/>
    <mergeCell ref="B163:C163"/>
    <mergeCell ref="D163:E163"/>
    <mergeCell ref="F163:G163"/>
    <mergeCell ref="B164:C164"/>
    <mergeCell ref="D164:E164"/>
    <mergeCell ref="F164:G164"/>
    <mergeCell ref="B165:C165"/>
    <mergeCell ref="D165:E165"/>
    <mergeCell ref="F165:G165"/>
    <mergeCell ref="B166:C166"/>
    <mergeCell ref="D166:E166"/>
    <mergeCell ref="F166:G166"/>
    <mergeCell ref="B167:C167"/>
    <mergeCell ref="D167:E167"/>
    <mergeCell ref="F167:G167"/>
    <mergeCell ref="B168:C168"/>
    <mergeCell ref="D168:E168"/>
    <mergeCell ref="F168:G168"/>
    <mergeCell ref="B169:C169"/>
    <mergeCell ref="D169:E169"/>
    <mergeCell ref="F169:G169"/>
    <mergeCell ref="B170:C170"/>
    <mergeCell ref="D170:E170"/>
    <mergeCell ref="F170:G170"/>
    <mergeCell ref="B171:C171"/>
    <mergeCell ref="D171:E171"/>
    <mergeCell ref="F171:G171"/>
    <mergeCell ref="B172:C172"/>
    <mergeCell ref="D172:E172"/>
    <mergeCell ref="F172:G172"/>
    <mergeCell ref="B173:C173"/>
    <mergeCell ref="D173:E173"/>
    <mergeCell ref="F173:G173"/>
    <mergeCell ref="B174:C174"/>
    <mergeCell ref="D174:E174"/>
    <mergeCell ref="F174:G174"/>
    <mergeCell ref="B175:C175"/>
    <mergeCell ref="D175:E175"/>
    <mergeCell ref="F175:G175"/>
    <mergeCell ref="B176:C176"/>
    <mergeCell ref="D176:E176"/>
    <mergeCell ref="F176:G176"/>
    <mergeCell ref="B177:C177"/>
    <mergeCell ref="D177:E177"/>
    <mergeCell ref="F177:G177"/>
    <mergeCell ref="B178:C178"/>
    <mergeCell ref="D178:E178"/>
    <mergeCell ref="F178:G178"/>
    <mergeCell ref="B179:C179"/>
    <mergeCell ref="D179:E179"/>
    <mergeCell ref="F179:G179"/>
    <mergeCell ref="B180:C180"/>
    <mergeCell ref="D180:E180"/>
    <mergeCell ref="F180:G180"/>
    <mergeCell ref="B184:G184"/>
    <mergeCell ref="A185:G185"/>
    <mergeCell ref="A187:G187"/>
    <mergeCell ref="A188:F188"/>
    <mergeCell ref="B189:C189"/>
    <mergeCell ref="D189:E189"/>
    <mergeCell ref="F189:G189"/>
    <mergeCell ref="B190:C190"/>
    <mergeCell ref="D190:E190"/>
    <mergeCell ref="F190:G190"/>
    <mergeCell ref="B191:C191"/>
    <mergeCell ref="D191:E191"/>
    <mergeCell ref="F191:G191"/>
    <mergeCell ref="B192:C192"/>
    <mergeCell ref="D192:E192"/>
    <mergeCell ref="F192:G192"/>
    <mergeCell ref="B193:C193"/>
    <mergeCell ref="D193:E193"/>
    <mergeCell ref="F193:G193"/>
    <mergeCell ref="B194:C194"/>
    <mergeCell ref="D194:E194"/>
    <mergeCell ref="F194:G194"/>
    <mergeCell ref="B195:C195"/>
    <mergeCell ref="D195:E195"/>
    <mergeCell ref="F195:G195"/>
    <mergeCell ref="B196:C196"/>
    <mergeCell ref="D196:E196"/>
    <mergeCell ref="F196:G196"/>
    <mergeCell ref="B197:C197"/>
    <mergeCell ref="D197:E197"/>
    <mergeCell ref="F197:G197"/>
    <mergeCell ref="B198:C198"/>
    <mergeCell ref="D198:E198"/>
    <mergeCell ref="F198:G198"/>
    <mergeCell ref="B199:C199"/>
    <mergeCell ref="D199:E199"/>
    <mergeCell ref="F199:G199"/>
    <mergeCell ref="B200:C200"/>
    <mergeCell ref="D200:E200"/>
    <mergeCell ref="F200:G200"/>
    <mergeCell ref="B201:C201"/>
    <mergeCell ref="D201:E201"/>
    <mergeCell ref="F201:G201"/>
    <mergeCell ref="B202:C202"/>
    <mergeCell ref="D202:E202"/>
    <mergeCell ref="F202:G202"/>
    <mergeCell ref="B203:C203"/>
    <mergeCell ref="D203:E203"/>
    <mergeCell ref="F203:G203"/>
    <mergeCell ref="B204:C204"/>
    <mergeCell ref="D204:E204"/>
    <mergeCell ref="F204:G204"/>
    <mergeCell ref="B205:C205"/>
    <mergeCell ref="D205:E205"/>
    <mergeCell ref="F205:G205"/>
    <mergeCell ref="B206:C206"/>
    <mergeCell ref="D206:E206"/>
    <mergeCell ref="F206:G206"/>
    <mergeCell ref="B207:C207"/>
    <mergeCell ref="D207:E207"/>
    <mergeCell ref="F207:G207"/>
    <mergeCell ref="B208:C208"/>
    <mergeCell ref="D208:E208"/>
    <mergeCell ref="F208:G208"/>
    <mergeCell ref="B209:C209"/>
    <mergeCell ref="D209:E209"/>
    <mergeCell ref="F209:G209"/>
    <mergeCell ref="B210:C210"/>
    <mergeCell ref="D210:E210"/>
    <mergeCell ref="F210:G210"/>
    <mergeCell ref="B211:C211"/>
    <mergeCell ref="D211:E211"/>
    <mergeCell ref="F211:G211"/>
    <mergeCell ref="B212:C212"/>
    <mergeCell ref="D212:E212"/>
    <mergeCell ref="F212:G212"/>
    <mergeCell ref="B213:C213"/>
    <mergeCell ref="D213:E213"/>
    <mergeCell ref="F213:G213"/>
    <mergeCell ref="B214:C214"/>
    <mergeCell ref="D214:E214"/>
    <mergeCell ref="F214:G214"/>
    <mergeCell ref="B218:G218"/>
    <mergeCell ref="A219:G219"/>
    <mergeCell ref="A222:G222"/>
    <mergeCell ref="A223:F223"/>
    <mergeCell ref="B224:C224"/>
    <mergeCell ref="D224:E224"/>
    <mergeCell ref="F224:G224"/>
    <mergeCell ref="B225:C225"/>
    <mergeCell ref="D225:E225"/>
    <mergeCell ref="F225:G225"/>
    <mergeCell ref="B226:C226"/>
    <mergeCell ref="D226:E226"/>
    <mergeCell ref="F226:G226"/>
    <mergeCell ref="B227:C227"/>
    <mergeCell ref="D227:E227"/>
    <mergeCell ref="F227:G227"/>
    <mergeCell ref="B228:C228"/>
    <mergeCell ref="D228:E228"/>
    <mergeCell ref="F228:G228"/>
    <mergeCell ref="B229:C229"/>
    <mergeCell ref="D229:E229"/>
    <mergeCell ref="F229:G229"/>
    <mergeCell ref="B230:C230"/>
    <mergeCell ref="D230:E230"/>
    <mergeCell ref="F230:G230"/>
    <mergeCell ref="B231:C231"/>
    <mergeCell ref="D231:E231"/>
    <mergeCell ref="F231:G231"/>
    <mergeCell ref="B232:C232"/>
    <mergeCell ref="D232:E232"/>
    <mergeCell ref="F232:G232"/>
    <mergeCell ref="B233:C233"/>
    <mergeCell ref="D233:E233"/>
    <mergeCell ref="F233:G233"/>
    <mergeCell ref="B234:C234"/>
    <mergeCell ref="D234:E234"/>
    <mergeCell ref="F234:G234"/>
    <mergeCell ref="B235:C235"/>
    <mergeCell ref="D235:E235"/>
    <mergeCell ref="F235:G235"/>
    <mergeCell ref="B236:C236"/>
    <mergeCell ref="D236:E236"/>
    <mergeCell ref="F236:G236"/>
    <mergeCell ref="B237:C237"/>
    <mergeCell ref="D237:E237"/>
    <mergeCell ref="F237:G237"/>
    <mergeCell ref="B238:C238"/>
    <mergeCell ref="D238:E238"/>
    <mergeCell ref="F238:G238"/>
    <mergeCell ref="B239:C239"/>
    <mergeCell ref="D239:E239"/>
    <mergeCell ref="F239:G239"/>
    <mergeCell ref="B240:C240"/>
    <mergeCell ref="D240:E240"/>
    <mergeCell ref="F240:G240"/>
    <mergeCell ref="B241:C241"/>
    <mergeCell ref="D241:E241"/>
    <mergeCell ref="F241:G241"/>
    <mergeCell ref="B242:C242"/>
    <mergeCell ref="D242:E242"/>
    <mergeCell ref="F242:G242"/>
    <mergeCell ref="B243:C243"/>
    <mergeCell ref="D243:E243"/>
    <mergeCell ref="F243:G243"/>
    <mergeCell ref="B244:C244"/>
    <mergeCell ref="D244:E244"/>
    <mergeCell ref="F244:G244"/>
    <mergeCell ref="B245:C245"/>
    <mergeCell ref="D245:E245"/>
    <mergeCell ref="F245:G245"/>
    <mergeCell ref="B249:G249"/>
    <mergeCell ref="A250:G250"/>
    <mergeCell ref="A253:G253"/>
    <mergeCell ref="A254:F254"/>
    <mergeCell ref="B255:C255"/>
    <mergeCell ref="D255:E255"/>
    <mergeCell ref="F255:G255"/>
    <mergeCell ref="B256:C256"/>
    <mergeCell ref="D256:E256"/>
    <mergeCell ref="F256:G256"/>
    <mergeCell ref="B257:C257"/>
    <mergeCell ref="D257:E257"/>
    <mergeCell ref="F257:G257"/>
    <mergeCell ref="B258:C258"/>
    <mergeCell ref="D258:E258"/>
    <mergeCell ref="F258:G258"/>
    <mergeCell ref="B259:C259"/>
    <mergeCell ref="D259:E259"/>
    <mergeCell ref="F259:G259"/>
    <mergeCell ref="B260:C260"/>
    <mergeCell ref="D260:E260"/>
    <mergeCell ref="F260:G260"/>
    <mergeCell ref="B261:C261"/>
    <mergeCell ref="D261:E261"/>
    <mergeCell ref="F261:G261"/>
    <mergeCell ref="B262:C262"/>
    <mergeCell ref="D262:E262"/>
    <mergeCell ref="F262:G262"/>
    <mergeCell ref="B263:C263"/>
    <mergeCell ref="D263:E263"/>
    <mergeCell ref="F263:G263"/>
    <mergeCell ref="B264:C264"/>
    <mergeCell ref="D264:E264"/>
    <mergeCell ref="F264:G264"/>
    <mergeCell ref="B265:C265"/>
    <mergeCell ref="D265:E265"/>
    <mergeCell ref="F265:G265"/>
    <mergeCell ref="B266:C266"/>
    <mergeCell ref="D266:E266"/>
    <mergeCell ref="F266:G266"/>
    <mergeCell ref="B267:C267"/>
    <mergeCell ref="D267:E267"/>
    <mergeCell ref="F267:G267"/>
    <mergeCell ref="B268:C268"/>
    <mergeCell ref="D268:E268"/>
    <mergeCell ref="F268:G268"/>
    <mergeCell ref="B269:C269"/>
    <mergeCell ref="D269:E269"/>
    <mergeCell ref="F269:G269"/>
    <mergeCell ref="B270:C270"/>
    <mergeCell ref="D270:E270"/>
    <mergeCell ref="F270:G270"/>
    <mergeCell ref="B271:C271"/>
    <mergeCell ref="D271:E271"/>
    <mergeCell ref="F271:G271"/>
    <mergeCell ref="B272:C272"/>
    <mergeCell ref="D272:E272"/>
    <mergeCell ref="F272:G272"/>
    <mergeCell ref="B273:C273"/>
    <mergeCell ref="D273:E273"/>
    <mergeCell ref="F273:G273"/>
    <mergeCell ref="B274:C274"/>
    <mergeCell ref="D274:E274"/>
    <mergeCell ref="F274:G274"/>
    <mergeCell ref="B275:C275"/>
    <mergeCell ref="D275:E275"/>
    <mergeCell ref="F275:G275"/>
    <mergeCell ref="B276:C276"/>
    <mergeCell ref="D276:E276"/>
    <mergeCell ref="F276:G276"/>
    <mergeCell ref="B280:G280"/>
    <mergeCell ref="A281:G281"/>
    <mergeCell ref="A285:G285"/>
    <mergeCell ref="A286:F286"/>
    <mergeCell ref="B287:C287"/>
    <mergeCell ref="D287:E287"/>
    <mergeCell ref="F287:G287"/>
    <mergeCell ref="B288:C288"/>
    <mergeCell ref="D288:E288"/>
    <mergeCell ref="F288:G288"/>
    <mergeCell ref="B289:C289"/>
    <mergeCell ref="D289:E289"/>
    <mergeCell ref="F289:G289"/>
    <mergeCell ref="B290:C290"/>
    <mergeCell ref="D290:E290"/>
    <mergeCell ref="F290:G290"/>
    <mergeCell ref="B291:C291"/>
    <mergeCell ref="D291:E291"/>
    <mergeCell ref="F291:G291"/>
    <mergeCell ref="B292:C292"/>
    <mergeCell ref="D292:E292"/>
    <mergeCell ref="F292:G292"/>
    <mergeCell ref="B293:C293"/>
    <mergeCell ref="D293:E293"/>
    <mergeCell ref="F293:G293"/>
    <mergeCell ref="B294:C294"/>
    <mergeCell ref="D294:E294"/>
    <mergeCell ref="F294:G294"/>
    <mergeCell ref="B295:C295"/>
    <mergeCell ref="D295:E295"/>
    <mergeCell ref="F295:G295"/>
    <mergeCell ref="B296:C296"/>
    <mergeCell ref="D296:E296"/>
    <mergeCell ref="F296:G296"/>
    <mergeCell ref="B297:C297"/>
    <mergeCell ref="D297:E297"/>
    <mergeCell ref="F297:G297"/>
    <mergeCell ref="B298:C298"/>
    <mergeCell ref="D298:E298"/>
    <mergeCell ref="F298:G298"/>
    <mergeCell ref="B299:C299"/>
    <mergeCell ref="D299:E299"/>
    <mergeCell ref="F299:G299"/>
    <mergeCell ref="B300:C300"/>
    <mergeCell ref="D300:E300"/>
    <mergeCell ref="F300:G300"/>
    <mergeCell ref="B301:C301"/>
    <mergeCell ref="D301:E301"/>
    <mergeCell ref="F301:G301"/>
    <mergeCell ref="B302:C302"/>
    <mergeCell ref="D302:E302"/>
    <mergeCell ref="F302:G302"/>
    <mergeCell ref="B303:C303"/>
    <mergeCell ref="D303:E303"/>
    <mergeCell ref="F303:G303"/>
    <mergeCell ref="B304:C304"/>
    <mergeCell ref="D304:E304"/>
    <mergeCell ref="F304:G304"/>
    <mergeCell ref="B305:C305"/>
    <mergeCell ref="D305:E305"/>
    <mergeCell ref="F305:G305"/>
    <mergeCell ref="B306:C306"/>
    <mergeCell ref="D306:E306"/>
    <mergeCell ref="F306:G306"/>
    <mergeCell ref="B307:C307"/>
    <mergeCell ref="D307:E307"/>
    <mergeCell ref="F307:G307"/>
    <mergeCell ref="B308:C308"/>
    <mergeCell ref="D308:E308"/>
    <mergeCell ref="F308:G308"/>
    <mergeCell ref="B312:G312"/>
    <mergeCell ref="A313:G313"/>
    <mergeCell ref="A4:A5"/>
    <mergeCell ref="A35:A36"/>
    <mergeCell ref="A66:A67"/>
    <mergeCell ref="A97:A98"/>
    <mergeCell ref="A128:A129"/>
    <mergeCell ref="A159:A160"/>
    <mergeCell ref="A189:A190"/>
    <mergeCell ref="A224:A225"/>
    <mergeCell ref="A255:A256"/>
    <mergeCell ref="A287:A288"/>
    <mergeCell ref="C26:C27"/>
    <mergeCell ref="C57:C58"/>
    <mergeCell ref="C88:C89"/>
    <mergeCell ref="C119:C120"/>
    <mergeCell ref="C150:C151"/>
    <mergeCell ref="C181:C182"/>
    <mergeCell ref="C215:C216"/>
    <mergeCell ref="C246:C247"/>
    <mergeCell ref="C277:C278"/>
    <mergeCell ref="C309:C310"/>
    <mergeCell ref="D26:D27"/>
    <mergeCell ref="D57:D58"/>
    <mergeCell ref="D88:D89"/>
    <mergeCell ref="D119:D120"/>
    <mergeCell ref="D150:D151"/>
    <mergeCell ref="D181:D182"/>
    <mergeCell ref="D215:D216"/>
    <mergeCell ref="D246:D247"/>
    <mergeCell ref="D277:D278"/>
    <mergeCell ref="D309:D310"/>
    <mergeCell ref="E26:E27"/>
    <mergeCell ref="E57:E58"/>
    <mergeCell ref="E88:E89"/>
    <mergeCell ref="E119:E120"/>
    <mergeCell ref="E150:E151"/>
    <mergeCell ref="E181:E182"/>
    <mergeCell ref="E215:E216"/>
    <mergeCell ref="E246:E247"/>
    <mergeCell ref="E277:E278"/>
    <mergeCell ref="E309:E310"/>
    <mergeCell ref="F26:F27"/>
    <mergeCell ref="F57:F58"/>
    <mergeCell ref="F88:F89"/>
    <mergeCell ref="F119:F120"/>
    <mergeCell ref="F150:F151"/>
    <mergeCell ref="F181:F182"/>
    <mergeCell ref="F215:F216"/>
    <mergeCell ref="F246:F247"/>
    <mergeCell ref="F277:F278"/>
    <mergeCell ref="F309:F310"/>
    <mergeCell ref="G26:G27"/>
    <mergeCell ref="G57:G58"/>
    <mergeCell ref="G88:G89"/>
    <mergeCell ref="G119:G120"/>
    <mergeCell ref="G150:G151"/>
    <mergeCell ref="G181:G182"/>
    <mergeCell ref="G215:G216"/>
    <mergeCell ref="G246:G247"/>
    <mergeCell ref="G277:G278"/>
    <mergeCell ref="G309:G310"/>
    <mergeCell ref="I4:I5"/>
    <mergeCell ref="K39:K40"/>
    <mergeCell ref="L39:L40"/>
    <mergeCell ref="M39:M40"/>
    <mergeCell ref="N39:N40"/>
    <mergeCell ref="O39:O40"/>
    <mergeCell ref="Q8:Q9"/>
    <mergeCell ref="R8:R9"/>
    <mergeCell ref="S8:S9"/>
  </mergeCells>
  <printOptions horizontalCentered="1"/>
  <pageMargins left="0.393055555555556" right="0.393055555555556" top="0.590277777777778" bottom="0.393055555555556" header="0.511805555555556" footer="0.511805555555556"/>
  <pageSetup paperSize="9" orientation="portrait"/>
  <headerFooter alignWithMargins="0" scaleWithDoc="0"/>
  <rowBreaks count="1" manualBreakCount="1">
    <brk id="221" max="14"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5"/>
  <sheetViews>
    <sheetView view="pageBreakPreview" zoomScaleNormal="100" zoomScaleSheetLayoutView="100" topLeftCell="A29" workbookViewId="0">
      <selection activeCell="H47" sqref="H47"/>
    </sheetView>
  </sheetViews>
  <sheetFormatPr defaultColWidth="10" defaultRowHeight="12"/>
  <cols>
    <col min="1" max="1" width="7.775" style="287" customWidth="1"/>
    <col min="2" max="3" width="9.21666666666667" style="287" customWidth="1"/>
    <col min="4" max="4" width="13.775" style="287" customWidth="1"/>
    <col min="5" max="5" width="10.5583333333333" style="287" customWidth="1"/>
    <col min="6" max="6" width="14.2166666666667" style="287" customWidth="1"/>
    <col min="7" max="7" width="9.21666666666667" style="287" customWidth="1"/>
    <col min="8" max="8" width="8.21666666666667" style="287" customWidth="1"/>
    <col min="9" max="9" width="16.1083333333333" style="287" customWidth="1"/>
    <col min="10" max="10" width="24.4416666666667" style="287" customWidth="1"/>
    <col min="11" max="259" width="10" style="287"/>
    <col min="260" max="260" width="15.4416666666667" style="287" customWidth="1"/>
    <col min="261" max="261" width="12.3333333333333" style="287" customWidth="1"/>
    <col min="262" max="262" width="16.4416666666667" style="287" customWidth="1"/>
    <col min="263" max="263" width="10" style="287"/>
    <col min="264" max="264" width="12.3333333333333" style="287" customWidth="1"/>
    <col min="265" max="265" width="19.1083333333333" style="287" customWidth="1"/>
    <col min="266" max="266" width="24.4416666666667" style="287" customWidth="1"/>
    <col min="267" max="515" width="10" style="287"/>
    <col min="516" max="516" width="15.4416666666667" style="287" customWidth="1"/>
    <col min="517" max="517" width="12.3333333333333" style="287" customWidth="1"/>
    <col min="518" max="518" width="16.4416666666667" style="287" customWidth="1"/>
    <col min="519" max="519" width="10" style="287"/>
    <col min="520" max="520" width="12.3333333333333" style="287" customWidth="1"/>
    <col min="521" max="521" width="19.1083333333333" style="287" customWidth="1"/>
    <col min="522" max="522" width="24.4416666666667" style="287" customWidth="1"/>
    <col min="523" max="771" width="10" style="287"/>
    <col min="772" max="772" width="15.4416666666667" style="287" customWidth="1"/>
    <col min="773" max="773" width="12.3333333333333" style="287" customWidth="1"/>
    <col min="774" max="774" width="16.4416666666667" style="287" customWidth="1"/>
    <col min="775" max="775" width="10" style="287"/>
    <col min="776" max="776" width="12.3333333333333" style="287" customWidth="1"/>
    <col min="777" max="777" width="19.1083333333333" style="287" customWidth="1"/>
    <col min="778" max="778" width="24.4416666666667" style="287" customWidth="1"/>
    <col min="779" max="1027" width="10" style="287"/>
    <col min="1028" max="1028" width="15.4416666666667" style="287" customWidth="1"/>
    <col min="1029" max="1029" width="12.3333333333333" style="287" customWidth="1"/>
    <col min="1030" max="1030" width="16.4416666666667" style="287" customWidth="1"/>
    <col min="1031" max="1031" width="10" style="287"/>
    <col min="1032" max="1032" width="12.3333333333333" style="287" customWidth="1"/>
    <col min="1033" max="1033" width="19.1083333333333" style="287" customWidth="1"/>
    <col min="1034" max="1034" width="24.4416666666667" style="287" customWidth="1"/>
    <col min="1035" max="1283" width="10" style="287"/>
    <col min="1284" max="1284" width="15.4416666666667" style="287" customWidth="1"/>
    <col min="1285" max="1285" width="12.3333333333333" style="287" customWidth="1"/>
    <col min="1286" max="1286" width="16.4416666666667" style="287" customWidth="1"/>
    <col min="1287" max="1287" width="10" style="287"/>
    <col min="1288" max="1288" width="12.3333333333333" style="287" customWidth="1"/>
    <col min="1289" max="1289" width="19.1083333333333" style="287" customWidth="1"/>
    <col min="1290" max="1290" width="24.4416666666667" style="287" customWidth="1"/>
    <col min="1291" max="1539" width="10" style="287"/>
    <col min="1540" max="1540" width="15.4416666666667" style="287" customWidth="1"/>
    <col min="1541" max="1541" width="12.3333333333333" style="287" customWidth="1"/>
    <col min="1542" max="1542" width="16.4416666666667" style="287" customWidth="1"/>
    <col min="1543" max="1543" width="10" style="287"/>
    <col min="1544" max="1544" width="12.3333333333333" style="287" customWidth="1"/>
    <col min="1545" max="1545" width="19.1083333333333" style="287" customWidth="1"/>
    <col min="1546" max="1546" width="24.4416666666667" style="287" customWidth="1"/>
    <col min="1547" max="1795" width="10" style="287"/>
    <col min="1796" max="1796" width="15.4416666666667" style="287" customWidth="1"/>
    <col min="1797" max="1797" width="12.3333333333333" style="287" customWidth="1"/>
    <col min="1798" max="1798" width="16.4416666666667" style="287" customWidth="1"/>
    <col min="1799" max="1799" width="10" style="287"/>
    <col min="1800" max="1800" width="12.3333333333333" style="287" customWidth="1"/>
    <col min="1801" max="1801" width="19.1083333333333" style="287" customWidth="1"/>
    <col min="1802" max="1802" width="24.4416666666667" style="287" customWidth="1"/>
    <col min="1803" max="2051" width="10" style="287"/>
    <col min="2052" max="2052" width="15.4416666666667" style="287" customWidth="1"/>
    <col min="2053" max="2053" width="12.3333333333333" style="287" customWidth="1"/>
    <col min="2054" max="2054" width="16.4416666666667" style="287" customWidth="1"/>
    <col min="2055" max="2055" width="10" style="287"/>
    <col min="2056" max="2056" width="12.3333333333333" style="287" customWidth="1"/>
    <col min="2057" max="2057" width="19.1083333333333" style="287" customWidth="1"/>
    <col min="2058" max="2058" width="24.4416666666667" style="287" customWidth="1"/>
    <col min="2059" max="2307" width="10" style="287"/>
    <col min="2308" max="2308" width="15.4416666666667" style="287" customWidth="1"/>
    <col min="2309" max="2309" width="12.3333333333333" style="287" customWidth="1"/>
    <col min="2310" max="2310" width="16.4416666666667" style="287" customWidth="1"/>
    <col min="2311" max="2311" width="10" style="287"/>
    <col min="2312" max="2312" width="12.3333333333333" style="287" customWidth="1"/>
    <col min="2313" max="2313" width="19.1083333333333" style="287" customWidth="1"/>
    <col min="2314" max="2314" width="24.4416666666667" style="287" customWidth="1"/>
    <col min="2315" max="2563" width="10" style="287"/>
    <col min="2564" max="2564" width="15.4416666666667" style="287" customWidth="1"/>
    <col min="2565" max="2565" width="12.3333333333333" style="287" customWidth="1"/>
    <col min="2566" max="2566" width="16.4416666666667" style="287" customWidth="1"/>
    <col min="2567" max="2567" width="10" style="287"/>
    <col min="2568" max="2568" width="12.3333333333333" style="287" customWidth="1"/>
    <col min="2569" max="2569" width="19.1083333333333" style="287" customWidth="1"/>
    <col min="2570" max="2570" width="24.4416666666667" style="287" customWidth="1"/>
    <col min="2571" max="2819" width="10" style="287"/>
    <col min="2820" max="2820" width="15.4416666666667" style="287" customWidth="1"/>
    <col min="2821" max="2821" width="12.3333333333333" style="287" customWidth="1"/>
    <col min="2822" max="2822" width="16.4416666666667" style="287" customWidth="1"/>
    <col min="2823" max="2823" width="10" style="287"/>
    <col min="2824" max="2824" width="12.3333333333333" style="287" customWidth="1"/>
    <col min="2825" max="2825" width="19.1083333333333" style="287" customWidth="1"/>
    <col min="2826" max="2826" width="24.4416666666667" style="287" customWidth="1"/>
    <col min="2827" max="3075" width="10" style="287"/>
    <col min="3076" max="3076" width="15.4416666666667" style="287" customWidth="1"/>
    <col min="3077" max="3077" width="12.3333333333333" style="287" customWidth="1"/>
    <col min="3078" max="3078" width="16.4416666666667" style="287" customWidth="1"/>
    <col min="3079" max="3079" width="10" style="287"/>
    <col min="3080" max="3080" width="12.3333333333333" style="287" customWidth="1"/>
    <col min="3081" max="3081" width="19.1083333333333" style="287" customWidth="1"/>
    <col min="3082" max="3082" width="24.4416666666667" style="287" customWidth="1"/>
    <col min="3083" max="3331" width="10" style="287"/>
    <col min="3332" max="3332" width="15.4416666666667" style="287" customWidth="1"/>
    <col min="3333" max="3333" width="12.3333333333333" style="287" customWidth="1"/>
    <col min="3334" max="3334" width="16.4416666666667" style="287" customWidth="1"/>
    <col min="3335" max="3335" width="10" style="287"/>
    <col min="3336" max="3336" width="12.3333333333333" style="287" customWidth="1"/>
    <col min="3337" max="3337" width="19.1083333333333" style="287" customWidth="1"/>
    <col min="3338" max="3338" width="24.4416666666667" style="287" customWidth="1"/>
    <col min="3339" max="3587" width="10" style="287"/>
    <col min="3588" max="3588" width="15.4416666666667" style="287" customWidth="1"/>
    <col min="3589" max="3589" width="12.3333333333333" style="287" customWidth="1"/>
    <col min="3590" max="3590" width="16.4416666666667" style="287" customWidth="1"/>
    <col min="3591" max="3591" width="10" style="287"/>
    <col min="3592" max="3592" width="12.3333333333333" style="287" customWidth="1"/>
    <col min="3593" max="3593" width="19.1083333333333" style="287" customWidth="1"/>
    <col min="3594" max="3594" width="24.4416666666667" style="287" customWidth="1"/>
    <col min="3595" max="3843" width="10" style="287"/>
    <col min="3844" max="3844" width="15.4416666666667" style="287" customWidth="1"/>
    <col min="3845" max="3845" width="12.3333333333333" style="287" customWidth="1"/>
    <col min="3846" max="3846" width="16.4416666666667" style="287" customWidth="1"/>
    <col min="3847" max="3847" width="10" style="287"/>
    <col min="3848" max="3848" width="12.3333333333333" style="287" customWidth="1"/>
    <col min="3849" max="3849" width="19.1083333333333" style="287" customWidth="1"/>
    <col min="3850" max="3850" width="24.4416666666667" style="287" customWidth="1"/>
    <col min="3851" max="4099" width="10" style="287"/>
    <col min="4100" max="4100" width="15.4416666666667" style="287" customWidth="1"/>
    <col min="4101" max="4101" width="12.3333333333333" style="287" customWidth="1"/>
    <col min="4102" max="4102" width="16.4416666666667" style="287" customWidth="1"/>
    <col min="4103" max="4103" width="10" style="287"/>
    <col min="4104" max="4104" width="12.3333333333333" style="287" customWidth="1"/>
    <col min="4105" max="4105" width="19.1083333333333" style="287" customWidth="1"/>
    <col min="4106" max="4106" width="24.4416666666667" style="287" customWidth="1"/>
    <col min="4107" max="4355" width="10" style="287"/>
    <col min="4356" max="4356" width="15.4416666666667" style="287" customWidth="1"/>
    <col min="4357" max="4357" width="12.3333333333333" style="287" customWidth="1"/>
    <col min="4358" max="4358" width="16.4416666666667" style="287" customWidth="1"/>
    <col min="4359" max="4359" width="10" style="287"/>
    <col min="4360" max="4360" width="12.3333333333333" style="287" customWidth="1"/>
    <col min="4361" max="4361" width="19.1083333333333" style="287" customWidth="1"/>
    <col min="4362" max="4362" width="24.4416666666667" style="287" customWidth="1"/>
    <col min="4363" max="4611" width="10" style="287"/>
    <col min="4612" max="4612" width="15.4416666666667" style="287" customWidth="1"/>
    <col min="4613" max="4613" width="12.3333333333333" style="287" customWidth="1"/>
    <col min="4614" max="4614" width="16.4416666666667" style="287" customWidth="1"/>
    <col min="4615" max="4615" width="10" style="287"/>
    <col min="4616" max="4616" width="12.3333333333333" style="287" customWidth="1"/>
    <col min="4617" max="4617" width="19.1083333333333" style="287" customWidth="1"/>
    <col min="4618" max="4618" width="24.4416666666667" style="287" customWidth="1"/>
    <col min="4619" max="4867" width="10" style="287"/>
    <col min="4868" max="4868" width="15.4416666666667" style="287" customWidth="1"/>
    <col min="4869" max="4869" width="12.3333333333333" style="287" customWidth="1"/>
    <col min="4870" max="4870" width="16.4416666666667" style="287" customWidth="1"/>
    <col min="4871" max="4871" width="10" style="287"/>
    <col min="4872" max="4872" width="12.3333333333333" style="287" customWidth="1"/>
    <col min="4873" max="4873" width="19.1083333333333" style="287" customWidth="1"/>
    <col min="4874" max="4874" width="24.4416666666667" style="287" customWidth="1"/>
    <col min="4875" max="5123" width="10" style="287"/>
    <col min="5124" max="5124" width="15.4416666666667" style="287" customWidth="1"/>
    <col min="5125" max="5125" width="12.3333333333333" style="287" customWidth="1"/>
    <col min="5126" max="5126" width="16.4416666666667" style="287" customWidth="1"/>
    <col min="5127" max="5127" width="10" style="287"/>
    <col min="5128" max="5128" width="12.3333333333333" style="287" customWidth="1"/>
    <col min="5129" max="5129" width="19.1083333333333" style="287" customWidth="1"/>
    <col min="5130" max="5130" width="24.4416666666667" style="287" customWidth="1"/>
    <col min="5131" max="5379" width="10" style="287"/>
    <col min="5380" max="5380" width="15.4416666666667" style="287" customWidth="1"/>
    <col min="5381" max="5381" width="12.3333333333333" style="287" customWidth="1"/>
    <col min="5382" max="5382" width="16.4416666666667" style="287" customWidth="1"/>
    <col min="5383" max="5383" width="10" style="287"/>
    <col min="5384" max="5384" width="12.3333333333333" style="287" customWidth="1"/>
    <col min="5385" max="5385" width="19.1083333333333" style="287" customWidth="1"/>
    <col min="5386" max="5386" width="24.4416666666667" style="287" customWidth="1"/>
    <col min="5387" max="5635" width="10" style="287"/>
    <col min="5636" max="5636" width="15.4416666666667" style="287" customWidth="1"/>
    <col min="5637" max="5637" width="12.3333333333333" style="287" customWidth="1"/>
    <col min="5638" max="5638" width="16.4416666666667" style="287" customWidth="1"/>
    <col min="5639" max="5639" width="10" style="287"/>
    <col min="5640" max="5640" width="12.3333333333333" style="287" customWidth="1"/>
    <col min="5641" max="5641" width="19.1083333333333" style="287" customWidth="1"/>
    <col min="5642" max="5642" width="24.4416666666667" style="287" customWidth="1"/>
    <col min="5643" max="5891" width="10" style="287"/>
    <col min="5892" max="5892" width="15.4416666666667" style="287" customWidth="1"/>
    <col min="5893" max="5893" width="12.3333333333333" style="287" customWidth="1"/>
    <col min="5894" max="5894" width="16.4416666666667" style="287" customWidth="1"/>
    <col min="5895" max="5895" width="10" style="287"/>
    <col min="5896" max="5896" width="12.3333333333333" style="287" customWidth="1"/>
    <col min="5897" max="5897" width="19.1083333333333" style="287" customWidth="1"/>
    <col min="5898" max="5898" width="24.4416666666667" style="287" customWidth="1"/>
    <col min="5899" max="6147" width="10" style="287"/>
    <col min="6148" max="6148" width="15.4416666666667" style="287" customWidth="1"/>
    <col min="6149" max="6149" width="12.3333333333333" style="287" customWidth="1"/>
    <col min="6150" max="6150" width="16.4416666666667" style="287" customWidth="1"/>
    <col min="6151" max="6151" width="10" style="287"/>
    <col min="6152" max="6152" width="12.3333333333333" style="287" customWidth="1"/>
    <col min="6153" max="6153" width="19.1083333333333" style="287" customWidth="1"/>
    <col min="6154" max="6154" width="24.4416666666667" style="287" customWidth="1"/>
    <col min="6155" max="6403" width="10" style="287"/>
    <col min="6404" max="6404" width="15.4416666666667" style="287" customWidth="1"/>
    <col min="6405" max="6405" width="12.3333333333333" style="287" customWidth="1"/>
    <col min="6406" max="6406" width="16.4416666666667" style="287" customWidth="1"/>
    <col min="6407" max="6407" width="10" style="287"/>
    <col min="6408" max="6408" width="12.3333333333333" style="287" customWidth="1"/>
    <col min="6409" max="6409" width="19.1083333333333" style="287" customWidth="1"/>
    <col min="6410" max="6410" width="24.4416666666667" style="287" customWidth="1"/>
    <col min="6411" max="6659" width="10" style="287"/>
    <col min="6660" max="6660" width="15.4416666666667" style="287" customWidth="1"/>
    <col min="6661" max="6661" width="12.3333333333333" style="287" customWidth="1"/>
    <col min="6662" max="6662" width="16.4416666666667" style="287" customWidth="1"/>
    <col min="6663" max="6663" width="10" style="287"/>
    <col min="6664" max="6664" width="12.3333333333333" style="287" customWidth="1"/>
    <col min="6665" max="6665" width="19.1083333333333" style="287" customWidth="1"/>
    <col min="6666" max="6666" width="24.4416666666667" style="287" customWidth="1"/>
    <col min="6667" max="6915" width="10" style="287"/>
    <col min="6916" max="6916" width="15.4416666666667" style="287" customWidth="1"/>
    <col min="6917" max="6917" width="12.3333333333333" style="287" customWidth="1"/>
    <col min="6918" max="6918" width="16.4416666666667" style="287" customWidth="1"/>
    <col min="6919" max="6919" width="10" style="287"/>
    <col min="6920" max="6920" width="12.3333333333333" style="287" customWidth="1"/>
    <col min="6921" max="6921" width="19.1083333333333" style="287" customWidth="1"/>
    <col min="6922" max="6922" width="24.4416666666667" style="287" customWidth="1"/>
    <col min="6923" max="7171" width="10" style="287"/>
    <col min="7172" max="7172" width="15.4416666666667" style="287" customWidth="1"/>
    <col min="7173" max="7173" width="12.3333333333333" style="287" customWidth="1"/>
    <col min="7174" max="7174" width="16.4416666666667" style="287" customWidth="1"/>
    <col min="7175" max="7175" width="10" style="287"/>
    <col min="7176" max="7176" width="12.3333333333333" style="287" customWidth="1"/>
    <col min="7177" max="7177" width="19.1083333333333" style="287" customWidth="1"/>
    <col min="7178" max="7178" width="24.4416666666667" style="287" customWidth="1"/>
    <col min="7179" max="7427" width="10" style="287"/>
    <col min="7428" max="7428" width="15.4416666666667" style="287" customWidth="1"/>
    <col min="7429" max="7429" width="12.3333333333333" style="287" customWidth="1"/>
    <col min="7430" max="7430" width="16.4416666666667" style="287" customWidth="1"/>
    <col min="7431" max="7431" width="10" style="287"/>
    <col min="7432" max="7432" width="12.3333333333333" style="287" customWidth="1"/>
    <col min="7433" max="7433" width="19.1083333333333" style="287" customWidth="1"/>
    <col min="7434" max="7434" width="24.4416666666667" style="287" customWidth="1"/>
    <col min="7435" max="7683" width="10" style="287"/>
    <col min="7684" max="7684" width="15.4416666666667" style="287" customWidth="1"/>
    <col min="7685" max="7685" width="12.3333333333333" style="287" customWidth="1"/>
    <col min="7686" max="7686" width="16.4416666666667" style="287" customWidth="1"/>
    <col min="7687" max="7687" width="10" style="287"/>
    <col min="7688" max="7688" width="12.3333333333333" style="287" customWidth="1"/>
    <col min="7689" max="7689" width="19.1083333333333" style="287" customWidth="1"/>
    <col min="7690" max="7690" width="24.4416666666667" style="287" customWidth="1"/>
    <col min="7691" max="7939" width="10" style="287"/>
    <col min="7940" max="7940" width="15.4416666666667" style="287" customWidth="1"/>
    <col min="7941" max="7941" width="12.3333333333333" style="287" customWidth="1"/>
    <col min="7942" max="7942" width="16.4416666666667" style="287" customWidth="1"/>
    <col min="7943" max="7943" width="10" style="287"/>
    <col min="7944" max="7944" width="12.3333333333333" style="287" customWidth="1"/>
    <col min="7945" max="7945" width="19.1083333333333" style="287" customWidth="1"/>
    <col min="7946" max="7946" width="24.4416666666667" style="287" customWidth="1"/>
    <col min="7947" max="8195" width="10" style="287"/>
    <col min="8196" max="8196" width="15.4416666666667" style="287" customWidth="1"/>
    <col min="8197" max="8197" width="12.3333333333333" style="287" customWidth="1"/>
    <col min="8198" max="8198" width="16.4416666666667" style="287" customWidth="1"/>
    <col min="8199" max="8199" width="10" style="287"/>
    <col min="8200" max="8200" width="12.3333333333333" style="287" customWidth="1"/>
    <col min="8201" max="8201" width="19.1083333333333" style="287" customWidth="1"/>
    <col min="8202" max="8202" width="24.4416666666667" style="287" customWidth="1"/>
    <col min="8203" max="8451" width="10" style="287"/>
    <col min="8452" max="8452" width="15.4416666666667" style="287" customWidth="1"/>
    <col min="8453" max="8453" width="12.3333333333333" style="287" customWidth="1"/>
    <col min="8454" max="8454" width="16.4416666666667" style="287" customWidth="1"/>
    <col min="8455" max="8455" width="10" style="287"/>
    <col min="8456" max="8456" width="12.3333333333333" style="287" customWidth="1"/>
    <col min="8457" max="8457" width="19.1083333333333" style="287" customWidth="1"/>
    <col min="8458" max="8458" width="24.4416666666667" style="287" customWidth="1"/>
    <col min="8459" max="8707" width="10" style="287"/>
    <col min="8708" max="8708" width="15.4416666666667" style="287" customWidth="1"/>
    <col min="8709" max="8709" width="12.3333333333333" style="287" customWidth="1"/>
    <col min="8710" max="8710" width="16.4416666666667" style="287" customWidth="1"/>
    <col min="8711" max="8711" width="10" style="287"/>
    <col min="8712" max="8712" width="12.3333333333333" style="287" customWidth="1"/>
    <col min="8713" max="8713" width="19.1083333333333" style="287" customWidth="1"/>
    <col min="8714" max="8714" width="24.4416666666667" style="287" customWidth="1"/>
    <col min="8715" max="8963" width="10" style="287"/>
    <col min="8964" max="8964" width="15.4416666666667" style="287" customWidth="1"/>
    <col min="8965" max="8965" width="12.3333333333333" style="287" customWidth="1"/>
    <col min="8966" max="8966" width="16.4416666666667" style="287" customWidth="1"/>
    <col min="8967" max="8967" width="10" style="287"/>
    <col min="8968" max="8968" width="12.3333333333333" style="287" customWidth="1"/>
    <col min="8969" max="8969" width="19.1083333333333" style="287" customWidth="1"/>
    <col min="8970" max="8970" width="24.4416666666667" style="287" customWidth="1"/>
    <col min="8971" max="9219" width="10" style="287"/>
    <col min="9220" max="9220" width="15.4416666666667" style="287" customWidth="1"/>
    <col min="9221" max="9221" width="12.3333333333333" style="287" customWidth="1"/>
    <col min="9222" max="9222" width="16.4416666666667" style="287" customWidth="1"/>
    <col min="9223" max="9223" width="10" style="287"/>
    <col min="9224" max="9224" width="12.3333333333333" style="287" customWidth="1"/>
    <col min="9225" max="9225" width="19.1083333333333" style="287" customWidth="1"/>
    <col min="9226" max="9226" width="24.4416666666667" style="287" customWidth="1"/>
    <col min="9227" max="9475" width="10" style="287"/>
    <col min="9476" max="9476" width="15.4416666666667" style="287" customWidth="1"/>
    <col min="9477" max="9477" width="12.3333333333333" style="287" customWidth="1"/>
    <col min="9478" max="9478" width="16.4416666666667" style="287" customWidth="1"/>
    <col min="9479" max="9479" width="10" style="287"/>
    <col min="9480" max="9480" width="12.3333333333333" style="287" customWidth="1"/>
    <col min="9481" max="9481" width="19.1083333333333" style="287" customWidth="1"/>
    <col min="9482" max="9482" width="24.4416666666667" style="287" customWidth="1"/>
    <col min="9483" max="9731" width="10" style="287"/>
    <col min="9732" max="9732" width="15.4416666666667" style="287" customWidth="1"/>
    <col min="9733" max="9733" width="12.3333333333333" style="287" customWidth="1"/>
    <col min="9734" max="9734" width="16.4416666666667" style="287" customWidth="1"/>
    <col min="9735" max="9735" width="10" style="287"/>
    <col min="9736" max="9736" width="12.3333333333333" style="287" customWidth="1"/>
    <col min="9737" max="9737" width="19.1083333333333" style="287" customWidth="1"/>
    <col min="9738" max="9738" width="24.4416666666667" style="287" customWidth="1"/>
    <col min="9739" max="9987" width="10" style="287"/>
    <col min="9988" max="9988" width="15.4416666666667" style="287" customWidth="1"/>
    <col min="9989" max="9989" width="12.3333333333333" style="287" customWidth="1"/>
    <col min="9990" max="9990" width="16.4416666666667" style="287" customWidth="1"/>
    <col min="9991" max="9991" width="10" style="287"/>
    <col min="9992" max="9992" width="12.3333333333333" style="287" customWidth="1"/>
    <col min="9993" max="9993" width="19.1083333333333" style="287" customWidth="1"/>
    <col min="9994" max="9994" width="24.4416666666667" style="287" customWidth="1"/>
    <col min="9995" max="10243" width="10" style="287"/>
    <col min="10244" max="10244" width="15.4416666666667" style="287" customWidth="1"/>
    <col min="10245" max="10245" width="12.3333333333333" style="287" customWidth="1"/>
    <col min="10246" max="10246" width="16.4416666666667" style="287" customWidth="1"/>
    <col min="10247" max="10247" width="10" style="287"/>
    <col min="10248" max="10248" width="12.3333333333333" style="287" customWidth="1"/>
    <col min="10249" max="10249" width="19.1083333333333" style="287" customWidth="1"/>
    <col min="10250" max="10250" width="24.4416666666667" style="287" customWidth="1"/>
    <col min="10251" max="10499" width="10" style="287"/>
    <col min="10500" max="10500" width="15.4416666666667" style="287" customWidth="1"/>
    <col min="10501" max="10501" width="12.3333333333333" style="287" customWidth="1"/>
    <col min="10502" max="10502" width="16.4416666666667" style="287" customWidth="1"/>
    <col min="10503" max="10503" width="10" style="287"/>
    <col min="10504" max="10504" width="12.3333333333333" style="287" customWidth="1"/>
    <col min="10505" max="10505" width="19.1083333333333" style="287" customWidth="1"/>
    <col min="10506" max="10506" width="24.4416666666667" style="287" customWidth="1"/>
    <col min="10507" max="10755" width="10" style="287"/>
    <col min="10756" max="10756" width="15.4416666666667" style="287" customWidth="1"/>
    <col min="10757" max="10757" width="12.3333333333333" style="287" customWidth="1"/>
    <col min="10758" max="10758" width="16.4416666666667" style="287" customWidth="1"/>
    <col min="10759" max="10759" width="10" style="287"/>
    <col min="10760" max="10760" width="12.3333333333333" style="287" customWidth="1"/>
    <col min="10761" max="10761" width="19.1083333333333" style="287" customWidth="1"/>
    <col min="10762" max="10762" width="24.4416666666667" style="287" customWidth="1"/>
    <col min="10763" max="11011" width="10" style="287"/>
    <col min="11012" max="11012" width="15.4416666666667" style="287" customWidth="1"/>
    <col min="11013" max="11013" width="12.3333333333333" style="287" customWidth="1"/>
    <col min="11014" max="11014" width="16.4416666666667" style="287" customWidth="1"/>
    <col min="11015" max="11015" width="10" style="287"/>
    <col min="11016" max="11016" width="12.3333333333333" style="287" customWidth="1"/>
    <col min="11017" max="11017" width="19.1083333333333" style="287" customWidth="1"/>
    <col min="11018" max="11018" width="24.4416666666667" style="287" customWidth="1"/>
    <col min="11019" max="11267" width="10" style="287"/>
    <col min="11268" max="11268" width="15.4416666666667" style="287" customWidth="1"/>
    <col min="11269" max="11269" width="12.3333333333333" style="287" customWidth="1"/>
    <col min="11270" max="11270" width="16.4416666666667" style="287" customWidth="1"/>
    <col min="11271" max="11271" width="10" style="287"/>
    <col min="11272" max="11272" width="12.3333333333333" style="287" customWidth="1"/>
    <col min="11273" max="11273" width="19.1083333333333" style="287" customWidth="1"/>
    <col min="11274" max="11274" width="24.4416666666667" style="287" customWidth="1"/>
    <col min="11275" max="11523" width="10" style="287"/>
    <col min="11524" max="11524" width="15.4416666666667" style="287" customWidth="1"/>
    <col min="11525" max="11525" width="12.3333333333333" style="287" customWidth="1"/>
    <col min="11526" max="11526" width="16.4416666666667" style="287" customWidth="1"/>
    <col min="11527" max="11527" width="10" style="287"/>
    <col min="11528" max="11528" width="12.3333333333333" style="287" customWidth="1"/>
    <col min="11529" max="11529" width="19.1083333333333" style="287" customWidth="1"/>
    <col min="11530" max="11530" width="24.4416666666667" style="287" customWidth="1"/>
    <col min="11531" max="11779" width="10" style="287"/>
    <col min="11780" max="11780" width="15.4416666666667" style="287" customWidth="1"/>
    <col min="11781" max="11781" width="12.3333333333333" style="287" customWidth="1"/>
    <col min="11782" max="11782" width="16.4416666666667" style="287" customWidth="1"/>
    <col min="11783" max="11783" width="10" style="287"/>
    <col min="11784" max="11784" width="12.3333333333333" style="287" customWidth="1"/>
    <col min="11785" max="11785" width="19.1083333333333" style="287" customWidth="1"/>
    <col min="11786" max="11786" width="24.4416666666667" style="287" customWidth="1"/>
    <col min="11787" max="12035" width="10" style="287"/>
    <col min="12036" max="12036" width="15.4416666666667" style="287" customWidth="1"/>
    <col min="12037" max="12037" width="12.3333333333333" style="287" customWidth="1"/>
    <col min="12038" max="12038" width="16.4416666666667" style="287" customWidth="1"/>
    <col min="12039" max="12039" width="10" style="287"/>
    <col min="12040" max="12040" width="12.3333333333333" style="287" customWidth="1"/>
    <col min="12041" max="12041" width="19.1083333333333" style="287" customWidth="1"/>
    <col min="12042" max="12042" width="24.4416666666667" style="287" customWidth="1"/>
    <col min="12043" max="12291" width="10" style="287"/>
    <col min="12292" max="12292" width="15.4416666666667" style="287" customWidth="1"/>
    <col min="12293" max="12293" width="12.3333333333333" style="287" customWidth="1"/>
    <col min="12294" max="12294" width="16.4416666666667" style="287" customWidth="1"/>
    <col min="12295" max="12295" width="10" style="287"/>
    <col min="12296" max="12296" width="12.3333333333333" style="287" customWidth="1"/>
    <col min="12297" max="12297" width="19.1083333333333" style="287" customWidth="1"/>
    <col min="12298" max="12298" width="24.4416666666667" style="287" customWidth="1"/>
    <col min="12299" max="12547" width="10" style="287"/>
    <col min="12548" max="12548" width="15.4416666666667" style="287" customWidth="1"/>
    <col min="12549" max="12549" width="12.3333333333333" style="287" customWidth="1"/>
    <col min="12550" max="12550" width="16.4416666666667" style="287" customWidth="1"/>
    <col min="12551" max="12551" width="10" style="287"/>
    <col min="12552" max="12552" width="12.3333333333333" style="287" customWidth="1"/>
    <col min="12553" max="12553" width="19.1083333333333" style="287" customWidth="1"/>
    <col min="12554" max="12554" width="24.4416666666667" style="287" customWidth="1"/>
    <col min="12555" max="12803" width="10" style="287"/>
    <col min="12804" max="12804" width="15.4416666666667" style="287" customWidth="1"/>
    <col min="12805" max="12805" width="12.3333333333333" style="287" customWidth="1"/>
    <col min="12806" max="12806" width="16.4416666666667" style="287" customWidth="1"/>
    <col min="12807" max="12807" width="10" style="287"/>
    <col min="12808" max="12808" width="12.3333333333333" style="287" customWidth="1"/>
    <col min="12809" max="12809" width="19.1083333333333" style="287" customWidth="1"/>
    <col min="12810" max="12810" width="24.4416666666667" style="287" customWidth="1"/>
    <col min="12811" max="13059" width="10" style="287"/>
    <col min="13060" max="13060" width="15.4416666666667" style="287" customWidth="1"/>
    <col min="13061" max="13061" width="12.3333333333333" style="287" customWidth="1"/>
    <col min="13062" max="13062" width="16.4416666666667" style="287" customWidth="1"/>
    <col min="13063" max="13063" width="10" style="287"/>
    <col min="13064" max="13064" width="12.3333333333333" style="287" customWidth="1"/>
    <col min="13065" max="13065" width="19.1083333333333" style="287" customWidth="1"/>
    <col min="13066" max="13066" width="24.4416666666667" style="287" customWidth="1"/>
    <col min="13067" max="13315" width="10" style="287"/>
    <col min="13316" max="13316" width="15.4416666666667" style="287" customWidth="1"/>
    <col min="13317" max="13317" width="12.3333333333333" style="287" customWidth="1"/>
    <col min="13318" max="13318" width="16.4416666666667" style="287" customWidth="1"/>
    <col min="13319" max="13319" width="10" style="287"/>
    <col min="13320" max="13320" width="12.3333333333333" style="287" customWidth="1"/>
    <col min="13321" max="13321" width="19.1083333333333" style="287" customWidth="1"/>
    <col min="13322" max="13322" width="24.4416666666667" style="287" customWidth="1"/>
    <col min="13323" max="13571" width="10" style="287"/>
    <col min="13572" max="13572" width="15.4416666666667" style="287" customWidth="1"/>
    <col min="13573" max="13573" width="12.3333333333333" style="287" customWidth="1"/>
    <col min="13574" max="13574" width="16.4416666666667" style="287" customWidth="1"/>
    <col min="13575" max="13575" width="10" style="287"/>
    <col min="13576" max="13576" width="12.3333333333333" style="287" customWidth="1"/>
    <col min="13577" max="13577" width="19.1083333333333" style="287" customWidth="1"/>
    <col min="13578" max="13578" width="24.4416666666667" style="287" customWidth="1"/>
    <col min="13579" max="13827" width="10" style="287"/>
    <col min="13828" max="13828" width="15.4416666666667" style="287" customWidth="1"/>
    <col min="13829" max="13829" width="12.3333333333333" style="287" customWidth="1"/>
    <col min="13830" max="13830" width="16.4416666666667" style="287" customWidth="1"/>
    <col min="13831" max="13831" width="10" style="287"/>
    <col min="13832" max="13832" width="12.3333333333333" style="287" customWidth="1"/>
    <col min="13833" max="13833" width="19.1083333333333" style="287" customWidth="1"/>
    <col min="13834" max="13834" width="24.4416666666667" style="287" customWidth="1"/>
    <col min="13835" max="14083" width="10" style="287"/>
    <col min="14084" max="14084" width="15.4416666666667" style="287" customWidth="1"/>
    <col min="14085" max="14085" width="12.3333333333333" style="287" customWidth="1"/>
    <col min="14086" max="14086" width="16.4416666666667" style="287" customWidth="1"/>
    <col min="14087" max="14087" width="10" style="287"/>
    <col min="14088" max="14088" width="12.3333333333333" style="287" customWidth="1"/>
    <col min="14089" max="14089" width="19.1083333333333" style="287" customWidth="1"/>
    <col min="14090" max="14090" width="24.4416666666667" style="287" customWidth="1"/>
    <col min="14091" max="14339" width="10" style="287"/>
    <col min="14340" max="14340" width="15.4416666666667" style="287" customWidth="1"/>
    <col min="14341" max="14341" width="12.3333333333333" style="287" customWidth="1"/>
    <col min="14342" max="14342" width="16.4416666666667" style="287" customWidth="1"/>
    <col min="14343" max="14343" width="10" style="287"/>
    <col min="14344" max="14344" width="12.3333333333333" style="287" customWidth="1"/>
    <col min="14345" max="14345" width="19.1083333333333" style="287" customWidth="1"/>
    <col min="14346" max="14346" width="24.4416666666667" style="287" customWidth="1"/>
    <col min="14347" max="14595" width="10" style="287"/>
    <col min="14596" max="14596" width="15.4416666666667" style="287" customWidth="1"/>
    <col min="14597" max="14597" width="12.3333333333333" style="287" customWidth="1"/>
    <col min="14598" max="14598" width="16.4416666666667" style="287" customWidth="1"/>
    <col min="14599" max="14599" width="10" style="287"/>
    <col min="14600" max="14600" width="12.3333333333333" style="287" customWidth="1"/>
    <col min="14601" max="14601" width="19.1083333333333" style="287" customWidth="1"/>
    <col min="14602" max="14602" width="24.4416666666667" style="287" customWidth="1"/>
    <col min="14603" max="14851" width="10" style="287"/>
    <col min="14852" max="14852" width="15.4416666666667" style="287" customWidth="1"/>
    <col min="14853" max="14853" width="12.3333333333333" style="287" customWidth="1"/>
    <col min="14854" max="14854" width="16.4416666666667" style="287" customWidth="1"/>
    <col min="14855" max="14855" width="10" style="287"/>
    <col min="14856" max="14856" width="12.3333333333333" style="287" customWidth="1"/>
    <col min="14857" max="14857" width="19.1083333333333" style="287" customWidth="1"/>
    <col min="14858" max="14858" width="24.4416666666667" style="287" customWidth="1"/>
    <col min="14859" max="15107" width="10" style="287"/>
    <col min="15108" max="15108" width="15.4416666666667" style="287" customWidth="1"/>
    <col min="15109" max="15109" width="12.3333333333333" style="287" customWidth="1"/>
    <col min="15110" max="15110" width="16.4416666666667" style="287" customWidth="1"/>
    <col min="15111" max="15111" width="10" style="287"/>
    <col min="15112" max="15112" width="12.3333333333333" style="287" customWidth="1"/>
    <col min="15113" max="15113" width="19.1083333333333" style="287" customWidth="1"/>
    <col min="15114" max="15114" width="24.4416666666667" style="287" customWidth="1"/>
    <col min="15115" max="15363" width="10" style="287"/>
    <col min="15364" max="15364" width="15.4416666666667" style="287" customWidth="1"/>
    <col min="15365" max="15365" width="12.3333333333333" style="287" customWidth="1"/>
    <col min="15366" max="15366" width="16.4416666666667" style="287" customWidth="1"/>
    <col min="15367" max="15367" width="10" style="287"/>
    <col min="15368" max="15368" width="12.3333333333333" style="287" customWidth="1"/>
    <col min="15369" max="15369" width="19.1083333333333" style="287" customWidth="1"/>
    <col min="15370" max="15370" width="24.4416666666667" style="287" customWidth="1"/>
    <col min="15371" max="15619" width="10" style="287"/>
    <col min="15620" max="15620" width="15.4416666666667" style="287" customWidth="1"/>
    <col min="15621" max="15621" width="12.3333333333333" style="287" customWidth="1"/>
    <col min="15622" max="15622" width="16.4416666666667" style="287" customWidth="1"/>
    <col min="15623" max="15623" width="10" style="287"/>
    <col min="15624" max="15624" width="12.3333333333333" style="287" customWidth="1"/>
    <col min="15625" max="15625" width="19.1083333333333" style="287" customWidth="1"/>
    <col min="15626" max="15626" width="24.4416666666667" style="287" customWidth="1"/>
    <col min="15627" max="15875" width="10" style="287"/>
    <col min="15876" max="15876" width="15.4416666666667" style="287" customWidth="1"/>
    <col min="15877" max="15877" width="12.3333333333333" style="287" customWidth="1"/>
    <col min="15878" max="15878" width="16.4416666666667" style="287" customWidth="1"/>
    <col min="15879" max="15879" width="10" style="287"/>
    <col min="15880" max="15880" width="12.3333333333333" style="287" customWidth="1"/>
    <col min="15881" max="15881" width="19.1083333333333" style="287" customWidth="1"/>
    <col min="15882" max="15882" width="24.4416666666667" style="287" customWidth="1"/>
    <col min="15883" max="16131" width="10" style="287"/>
    <col min="16132" max="16132" width="15.4416666666667" style="287" customWidth="1"/>
    <col min="16133" max="16133" width="12.3333333333333" style="287" customWidth="1"/>
    <col min="16134" max="16134" width="16.4416666666667" style="287" customWidth="1"/>
    <col min="16135" max="16135" width="10" style="287"/>
    <col min="16136" max="16136" width="12.3333333333333" style="287" customWidth="1"/>
    <col min="16137" max="16137" width="19.1083333333333" style="287" customWidth="1"/>
    <col min="16138" max="16138" width="24.4416666666667" style="287" customWidth="1"/>
    <col min="16139" max="16384" width="10" style="287"/>
  </cols>
  <sheetData>
    <row r="1" ht="17.25" customHeight="1" spans="1:1">
      <c r="A1" s="287" t="s">
        <v>1205</v>
      </c>
    </row>
    <row r="2" ht="29.25" customHeight="1" spans="1:9">
      <c r="A2" s="201" t="s">
        <v>1206</v>
      </c>
      <c r="B2" s="222"/>
      <c r="C2" s="222"/>
      <c r="D2" s="222"/>
      <c r="E2" s="222"/>
      <c r="F2" s="222"/>
      <c r="G2" s="222"/>
      <c r="H2" s="222"/>
      <c r="I2" s="222"/>
    </row>
    <row r="3" ht="21" customHeight="1" spans="1:9">
      <c r="A3" s="222"/>
      <c r="B3" s="222"/>
      <c r="C3" s="222"/>
      <c r="D3" s="222"/>
      <c r="E3" s="222"/>
      <c r="F3" s="222"/>
      <c r="G3" s="222"/>
      <c r="H3" s="222"/>
      <c r="I3" s="222"/>
    </row>
    <row r="4" ht="16.5" customHeight="1" spans="1:9">
      <c r="A4" s="223" t="s">
        <v>676</v>
      </c>
      <c r="B4" s="288" t="s">
        <v>1207</v>
      </c>
      <c r="C4" s="224"/>
      <c r="D4" s="224"/>
      <c r="E4" s="224"/>
      <c r="F4" s="224"/>
      <c r="G4" s="224"/>
      <c r="H4" s="224"/>
      <c r="I4" s="224"/>
    </row>
    <row r="5" ht="16.5" customHeight="1" spans="1:9">
      <c r="A5" s="245" t="s">
        <v>679</v>
      </c>
      <c r="B5" s="288"/>
      <c r="C5" s="224"/>
      <c r="D5" s="224"/>
      <c r="E5" s="224"/>
      <c r="F5" s="224"/>
      <c r="G5" s="224"/>
      <c r="H5" s="224"/>
      <c r="I5" s="224"/>
    </row>
    <row r="6" ht="16.5" customHeight="1" spans="1:9">
      <c r="A6" s="289" t="s">
        <v>680</v>
      </c>
      <c r="B6" s="225" t="s">
        <v>681</v>
      </c>
      <c r="C6" s="225"/>
      <c r="D6" s="225"/>
      <c r="E6" s="225"/>
      <c r="F6" s="224" t="s">
        <v>682</v>
      </c>
      <c r="G6" s="225" t="s">
        <v>387</v>
      </c>
      <c r="H6" s="225"/>
      <c r="I6" s="225"/>
    </row>
    <row r="7" ht="16.5" customHeight="1" spans="1:9">
      <c r="A7" s="224" t="s">
        <v>1208</v>
      </c>
      <c r="B7" s="225"/>
      <c r="C7" s="225"/>
      <c r="D7" s="224" t="s">
        <v>143</v>
      </c>
      <c r="E7" s="224" t="s">
        <v>145</v>
      </c>
      <c r="F7" s="226" t="s">
        <v>145</v>
      </c>
      <c r="G7" s="226" t="s">
        <v>146</v>
      </c>
      <c r="H7" s="226" t="s">
        <v>147</v>
      </c>
      <c r="I7" s="226" t="s">
        <v>148</v>
      </c>
    </row>
    <row r="8" ht="16.5" customHeight="1" spans="1:9">
      <c r="A8" s="224"/>
      <c r="B8" s="225"/>
      <c r="C8" s="225"/>
      <c r="D8" s="224" t="s">
        <v>157</v>
      </c>
      <c r="E8" s="224" t="s">
        <v>157</v>
      </c>
      <c r="F8" s="224" t="s">
        <v>158</v>
      </c>
      <c r="G8" s="226"/>
      <c r="H8" s="226"/>
      <c r="I8" s="226"/>
    </row>
    <row r="9" ht="16.5" customHeight="1" spans="1:9">
      <c r="A9" s="224"/>
      <c r="B9" s="225" t="s">
        <v>687</v>
      </c>
      <c r="C9" s="225"/>
      <c r="D9" s="290">
        <v>1280.42</v>
      </c>
      <c r="E9" s="290">
        <v>1280.42</v>
      </c>
      <c r="F9" s="290">
        <v>1203.35</v>
      </c>
      <c r="G9" s="227">
        <v>10</v>
      </c>
      <c r="H9" s="228">
        <f>F9/E9</f>
        <v>0.939808812733322</v>
      </c>
      <c r="I9" s="239">
        <v>6</v>
      </c>
    </row>
    <row r="10" ht="16.5" customHeight="1" spans="1:9">
      <c r="A10" s="224"/>
      <c r="B10" s="225" t="s">
        <v>688</v>
      </c>
      <c r="C10" s="225"/>
      <c r="D10" s="225"/>
      <c r="E10" s="225"/>
      <c r="F10" s="225"/>
      <c r="G10" s="225"/>
      <c r="H10" s="225"/>
      <c r="I10" s="225"/>
    </row>
    <row r="11" ht="16.5" customHeight="1" spans="1:11">
      <c r="A11" s="224"/>
      <c r="B11" s="230" t="s">
        <v>689</v>
      </c>
      <c r="C11" s="230"/>
      <c r="D11" s="225"/>
      <c r="E11" s="225"/>
      <c r="F11" s="225"/>
      <c r="G11" s="225"/>
      <c r="H11" s="225"/>
      <c r="I11" s="225"/>
      <c r="K11" s="295">
        <f>F9+城镇事业养老保险自评表9!F10+工伤保险自评表10!F9+失业保险自评表11!F9</f>
        <v>1287.11</v>
      </c>
    </row>
    <row r="12" ht="16.5" hidden="1" customHeight="1" spans="1:9">
      <c r="A12" s="224"/>
      <c r="B12" s="231"/>
      <c r="C12" s="231"/>
      <c r="D12" s="291"/>
      <c r="E12" s="291"/>
      <c r="F12" s="291"/>
      <c r="G12" s="225"/>
      <c r="H12" s="225"/>
      <c r="I12" s="225"/>
    </row>
    <row r="13" ht="16.5" customHeight="1" spans="1:9">
      <c r="A13" s="224" t="s">
        <v>176</v>
      </c>
      <c r="B13" s="224" t="s">
        <v>177</v>
      </c>
      <c r="C13" s="224"/>
      <c r="D13" s="224"/>
      <c r="E13" s="224"/>
      <c r="F13" s="224" t="s">
        <v>178</v>
      </c>
      <c r="G13" s="224"/>
      <c r="H13" s="224"/>
      <c r="I13" s="224"/>
    </row>
    <row r="14" ht="22.8" customHeight="1" spans="1:9">
      <c r="A14" s="224"/>
      <c r="B14" s="225" t="s">
        <v>1209</v>
      </c>
      <c r="C14" s="225"/>
      <c r="D14" s="225"/>
      <c r="E14" s="225"/>
      <c r="F14" s="292" t="s">
        <v>1210</v>
      </c>
      <c r="G14" s="292"/>
      <c r="H14" s="292"/>
      <c r="I14" s="292"/>
    </row>
    <row r="15" ht="16.5" customHeight="1" spans="1:9">
      <c r="A15" s="224"/>
      <c r="B15" s="225" t="s">
        <v>1211</v>
      </c>
      <c r="C15" s="225"/>
      <c r="D15" s="225"/>
      <c r="E15" s="225"/>
      <c r="F15" s="225" t="s">
        <v>1212</v>
      </c>
      <c r="G15" s="225"/>
      <c r="H15" s="225"/>
      <c r="I15" s="225"/>
    </row>
    <row r="16" ht="16.5" customHeight="1" spans="1:9">
      <c r="A16" s="224"/>
      <c r="B16" s="225" t="s">
        <v>1213</v>
      </c>
      <c r="C16" s="225"/>
      <c r="D16" s="225"/>
      <c r="E16" s="225"/>
      <c r="F16" s="225" t="s">
        <v>1213</v>
      </c>
      <c r="G16" s="225"/>
      <c r="H16" s="225"/>
      <c r="I16" s="225"/>
    </row>
    <row r="17" ht="16.5" customHeight="1" spans="1:9">
      <c r="A17" s="224"/>
      <c r="B17" s="225" t="s">
        <v>1214</v>
      </c>
      <c r="C17" s="225"/>
      <c r="D17" s="225"/>
      <c r="E17" s="225"/>
      <c r="F17" s="225" t="s">
        <v>1215</v>
      </c>
      <c r="G17" s="225"/>
      <c r="H17" s="225"/>
      <c r="I17" s="225"/>
    </row>
    <row r="18" ht="16.5" customHeight="1" spans="1:9">
      <c r="A18" s="235" t="s">
        <v>761</v>
      </c>
      <c r="B18" s="224" t="s">
        <v>195</v>
      </c>
      <c r="C18" s="224" t="s">
        <v>196</v>
      </c>
      <c r="D18" s="224" t="s">
        <v>197</v>
      </c>
      <c r="E18" s="223" t="s">
        <v>368</v>
      </c>
      <c r="F18" s="223" t="s">
        <v>369</v>
      </c>
      <c r="G18" s="224" t="s">
        <v>146</v>
      </c>
      <c r="H18" s="224" t="s">
        <v>148</v>
      </c>
      <c r="I18" s="224" t="s">
        <v>445</v>
      </c>
    </row>
    <row r="19" ht="16.5" customHeight="1" spans="1:9">
      <c r="A19" s="235"/>
      <c r="B19" s="224"/>
      <c r="C19" s="224"/>
      <c r="D19" s="224"/>
      <c r="E19" s="220"/>
      <c r="F19" s="220"/>
      <c r="G19" s="224"/>
      <c r="H19" s="224"/>
      <c r="I19" s="294"/>
    </row>
    <row r="20" ht="16.5" customHeight="1" spans="1:9">
      <c r="A20" s="235"/>
      <c r="B20" s="224"/>
      <c r="C20" s="224"/>
      <c r="D20" s="224"/>
      <c r="E20" s="271"/>
      <c r="F20" s="271"/>
      <c r="G20" s="224"/>
      <c r="H20" s="224"/>
      <c r="I20" s="294"/>
    </row>
    <row r="21" ht="42" customHeight="1" spans="1:9">
      <c r="A21" s="235"/>
      <c r="B21" s="224" t="s">
        <v>1216</v>
      </c>
      <c r="C21" s="224" t="s">
        <v>447</v>
      </c>
      <c r="D21" s="225" t="s">
        <v>406</v>
      </c>
      <c r="E21" s="224" t="s">
        <v>407</v>
      </c>
      <c r="F21" s="224" t="s">
        <v>408</v>
      </c>
      <c r="G21" s="224">
        <v>10</v>
      </c>
      <c r="H21" s="224">
        <v>10</v>
      </c>
      <c r="I21" s="225"/>
    </row>
    <row r="22" ht="46.5" customHeight="1" spans="1:9">
      <c r="A22" s="235"/>
      <c r="B22" s="224"/>
      <c r="C22" s="224"/>
      <c r="D22" s="225" t="s">
        <v>409</v>
      </c>
      <c r="E22" s="239" t="s">
        <v>410</v>
      </c>
      <c r="F22" s="239" t="s">
        <v>411</v>
      </c>
      <c r="G22" s="224">
        <v>5</v>
      </c>
      <c r="H22" s="224">
        <v>5</v>
      </c>
      <c r="I22" s="225"/>
    </row>
    <row r="23" ht="16.5" customHeight="1" spans="1:9">
      <c r="A23" s="235"/>
      <c r="B23" s="224"/>
      <c r="C23" s="224" t="s">
        <v>458</v>
      </c>
      <c r="D23" s="225" t="s">
        <v>254</v>
      </c>
      <c r="E23" s="244">
        <v>1</v>
      </c>
      <c r="F23" s="244">
        <v>1</v>
      </c>
      <c r="G23" s="224">
        <v>5</v>
      </c>
      <c r="H23" s="224">
        <v>5</v>
      </c>
      <c r="I23" s="232"/>
    </row>
    <row r="24" ht="16.5" customHeight="1" spans="1:9">
      <c r="A24" s="235"/>
      <c r="B24" s="224"/>
      <c r="C24" s="224"/>
      <c r="D24" s="225" t="s">
        <v>258</v>
      </c>
      <c r="E24" s="244">
        <v>1</v>
      </c>
      <c r="F24" s="244">
        <v>1</v>
      </c>
      <c r="G24" s="224">
        <v>10</v>
      </c>
      <c r="H24" s="224">
        <v>10</v>
      </c>
      <c r="I24" s="229"/>
    </row>
    <row r="25" ht="33.75" customHeight="1" spans="1:9">
      <c r="A25" s="235"/>
      <c r="B25" s="224"/>
      <c r="C25" s="224"/>
      <c r="D25" s="225" t="s">
        <v>1217</v>
      </c>
      <c r="E25" s="244" t="s">
        <v>413</v>
      </c>
      <c r="F25" s="244">
        <v>0.99</v>
      </c>
      <c r="G25" s="224">
        <v>10</v>
      </c>
      <c r="H25" s="239">
        <v>10</v>
      </c>
      <c r="I25" s="229"/>
    </row>
    <row r="26" ht="44.25" customHeight="1" spans="1:9">
      <c r="A26" s="235"/>
      <c r="B26" s="224"/>
      <c r="C26" s="224" t="s">
        <v>463</v>
      </c>
      <c r="D26" s="225" t="s">
        <v>1218</v>
      </c>
      <c r="E26" s="244" t="s">
        <v>413</v>
      </c>
      <c r="F26" s="244">
        <v>0.97</v>
      </c>
      <c r="G26" s="224">
        <v>10</v>
      </c>
      <c r="H26" s="239">
        <v>10</v>
      </c>
      <c r="I26" s="229"/>
    </row>
    <row r="27" ht="26.25" hidden="1" customHeight="1" spans="1:9">
      <c r="A27" s="235"/>
      <c r="B27" s="293"/>
      <c r="C27" s="224" t="s">
        <v>474</v>
      </c>
      <c r="D27" s="225"/>
      <c r="E27" s="224"/>
      <c r="F27" s="224"/>
      <c r="G27" s="224"/>
      <c r="H27" s="224"/>
      <c r="I27" s="225"/>
    </row>
    <row r="28" ht="26.25" hidden="1" customHeight="1" spans="1:9">
      <c r="A28" s="235"/>
      <c r="B28" s="293"/>
      <c r="C28" s="224"/>
      <c r="D28" s="225"/>
      <c r="E28" s="224"/>
      <c r="F28" s="224"/>
      <c r="G28" s="224"/>
      <c r="H28" s="224"/>
      <c r="I28" s="225"/>
    </row>
    <row r="29" ht="31.5" customHeight="1" spans="1:9">
      <c r="A29" s="235"/>
      <c r="B29" s="224" t="s">
        <v>479</v>
      </c>
      <c r="C29" s="224" t="s">
        <v>380</v>
      </c>
      <c r="D29" s="225" t="s">
        <v>1219</v>
      </c>
      <c r="E29" s="239" t="s">
        <v>421</v>
      </c>
      <c r="F29" s="239" t="s">
        <v>315</v>
      </c>
      <c r="G29" s="224">
        <v>5</v>
      </c>
      <c r="H29" s="224">
        <v>5</v>
      </c>
      <c r="I29" s="225"/>
    </row>
    <row r="30" ht="26.25" customHeight="1" spans="1:9">
      <c r="A30" s="235"/>
      <c r="B30" s="224"/>
      <c r="C30" s="294"/>
      <c r="D30" s="225" t="s">
        <v>1220</v>
      </c>
      <c r="E30" s="239" t="s">
        <v>423</v>
      </c>
      <c r="F30" s="239" t="s">
        <v>424</v>
      </c>
      <c r="G30" s="224">
        <v>5</v>
      </c>
      <c r="H30" s="224">
        <v>5</v>
      </c>
      <c r="I30" s="225"/>
    </row>
    <row r="31" ht="34.95" customHeight="1" spans="1:9">
      <c r="A31" s="235"/>
      <c r="B31" s="224"/>
      <c r="C31" s="224" t="s">
        <v>299</v>
      </c>
      <c r="D31" s="225" t="s">
        <v>425</v>
      </c>
      <c r="E31" s="244" t="s">
        <v>426</v>
      </c>
      <c r="F31" s="244" t="s">
        <v>426</v>
      </c>
      <c r="G31" s="224">
        <v>10</v>
      </c>
      <c r="H31" s="224">
        <v>10</v>
      </c>
      <c r="I31" s="225"/>
    </row>
    <row r="32" ht="27" customHeight="1" spans="1:9">
      <c r="A32" s="235"/>
      <c r="B32" s="224"/>
      <c r="C32" s="224" t="s">
        <v>316</v>
      </c>
      <c r="D32" s="225" t="s">
        <v>317</v>
      </c>
      <c r="E32" s="244" t="s">
        <v>427</v>
      </c>
      <c r="F32" s="244" t="s">
        <v>427</v>
      </c>
      <c r="G32" s="224">
        <v>10</v>
      </c>
      <c r="H32" s="224">
        <v>10</v>
      </c>
      <c r="I32" s="225"/>
    </row>
    <row r="33" ht="29.25" customHeight="1" spans="1:9">
      <c r="A33" s="235"/>
      <c r="B33" s="224" t="s">
        <v>386</v>
      </c>
      <c r="C33" s="224" t="s">
        <v>325</v>
      </c>
      <c r="D33" s="225" t="s">
        <v>326</v>
      </c>
      <c r="E33" s="244">
        <v>0.9</v>
      </c>
      <c r="F33" s="244">
        <v>0.95</v>
      </c>
      <c r="G33" s="224">
        <v>10</v>
      </c>
      <c r="H33" s="224">
        <v>10</v>
      </c>
      <c r="I33" s="225"/>
    </row>
    <row r="34" ht="26.25" customHeight="1" spans="1:9">
      <c r="A34" s="224" t="s">
        <v>1221</v>
      </c>
      <c r="B34" s="224"/>
      <c r="C34" s="224"/>
      <c r="D34" s="224"/>
      <c r="E34" s="224"/>
      <c r="F34" s="224"/>
      <c r="G34" s="224">
        <f>G9+SUM(G21:G33)</f>
        <v>100</v>
      </c>
      <c r="H34" s="224">
        <f>I9+SUM(H21:H33)</f>
        <v>96</v>
      </c>
      <c r="I34" s="225"/>
    </row>
    <row r="35" ht="30" customHeight="1" spans="1:9">
      <c r="A35" s="194"/>
      <c r="B35" s="194"/>
      <c r="C35" s="194"/>
      <c r="D35" s="194"/>
      <c r="E35" s="194"/>
      <c r="F35" s="194"/>
      <c r="G35" s="194"/>
      <c r="H35" s="194"/>
      <c r="I35" s="194"/>
    </row>
  </sheetData>
  <mergeCells count="40">
    <mergeCell ref="B6:E6"/>
    <mergeCell ref="G6:I6"/>
    <mergeCell ref="B9:C9"/>
    <mergeCell ref="B10:C10"/>
    <mergeCell ref="B11:C11"/>
    <mergeCell ref="B12:C12"/>
    <mergeCell ref="B13:E13"/>
    <mergeCell ref="F13:I13"/>
    <mergeCell ref="B14:E14"/>
    <mergeCell ref="F14:I14"/>
    <mergeCell ref="B15:E15"/>
    <mergeCell ref="F15:I15"/>
    <mergeCell ref="B16:E16"/>
    <mergeCell ref="F16:I16"/>
    <mergeCell ref="B17:E17"/>
    <mergeCell ref="F17:I17"/>
    <mergeCell ref="A34:F34"/>
    <mergeCell ref="A7:A12"/>
    <mergeCell ref="A13:A17"/>
    <mergeCell ref="A18:A33"/>
    <mergeCell ref="B18:B20"/>
    <mergeCell ref="B21:B26"/>
    <mergeCell ref="B29:B32"/>
    <mergeCell ref="C18:C20"/>
    <mergeCell ref="C21:C22"/>
    <mergeCell ref="C23:C25"/>
    <mergeCell ref="C27:C28"/>
    <mergeCell ref="C29:C30"/>
    <mergeCell ref="D18:D20"/>
    <mergeCell ref="E18:E20"/>
    <mergeCell ref="F18:F20"/>
    <mergeCell ref="G7:G8"/>
    <mergeCell ref="G18:G20"/>
    <mergeCell ref="H7:H8"/>
    <mergeCell ref="H18:H20"/>
    <mergeCell ref="I7:I8"/>
    <mergeCell ref="I18:I20"/>
    <mergeCell ref="A2:I3"/>
    <mergeCell ref="B4:I5"/>
    <mergeCell ref="B7:C8"/>
  </mergeCells>
  <printOptions horizontalCentered="1"/>
  <pageMargins left="0.393055555555556" right="0.359722222222222" top="0.590277777777778" bottom="0.393055555555556" header="0.511805555555556" footer="0.511805555555556"/>
  <pageSetup paperSize="9" scale="94" orientation="portrait"/>
  <headerFooter alignWithMargins="0" scaleWithDoc="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39"/>
  <sheetViews>
    <sheetView view="pageBreakPreview" zoomScaleNormal="100" zoomScaleSheetLayoutView="100" topLeftCell="A21" workbookViewId="0">
      <selection activeCell="E44" sqref="E44"/>
    </sheetView>
  </sheetViews>
  <sheetFormatPr defaultColWidth="10" defaultRowHeight="12"/>
  <cols>
    <col min="1" max="1" width="10.3333333333333" style="247" customWidth="1"/>
    <col min="2" max="2" width="11.2166666666667" style="248" customWidth="1"/>
    <col min="3" max="3" width="10" style="247" customWidth="1"/>
    <col min="4" max="4" width="21" style="247" customWidth="1"/>
    <col min="5" max="5" width="11.775" style="247" customWidth="1"/>
    <col min="6" max="6" width="11.4416666666667" style="247" customWidth="1"/>
    <col min="7" max="7" width="8.88333333333333" style="247" customWidth="1"/>
    <col min="8" max="8" width="9" style="247" customWidth="1"/>
    <col min="9" max="9" width="19.5583333333333" style="247" customWidth="1"/>
    <col min="10" max="10" width="24.4416666666667" style="247" customWidth="1"/>
    <col min="11" max="259" width="10" style="247"/>
    <col min="260" max="260" width="15.4416666666667" style="247" customWidth="1"/>
    <col min="261" max="261" width="12.3333333333333" style="247" customWidth="1"/>
    <col min="262" max="262" width="16.4416666666667" style="247" customWidth="1"/>
    <col min="263" max="263" width="10" style="247"/>
    <col min="264" max="264" width="12.3333333333333" style="247" customWidth="1"/>
    <col min="265" max="265" width="10" style="247"/>
    <col min="266" max="266" width="24.4416666666667" style="247" customWidth="1"/>
    <col min="267" max="515" width="10" style="247"/>
    <col min="516" max="516" width="15.4416666666667" style="247" customWidth="1"/>
    <col min="517" max="517" width="12.3333333333333" style="247" customWidth="1"/>
    <col min="518" max="518" width="16.4416666666667" style="247" customWidth="1"/>
    <col min="519" max="519" width="10" style="247"/>
    <col min="520" max="520" width="12.3333333333333" style="247" customWidth="1"/>
    <col min="521" max="521" width="10" style="247"/>
    <col min="522" max="522" width="24.4416666666667" style="247" customWidth="1"/>
    <col min="523" max="771" width="10" style="247"/>
    <col min="772" max="772" width="15.4416666666667" style="247" customWidth="1"/>
    <col min="773" max="773" width="12.3333333333333" style="247" customWidth="1"/>
    <col min="774" max="774" width="16.4416666666667" style="247" customWidth="1"/>
    <col min="775" max="775" width="10" style="247"/>
    <col min="776" max="776" width="12.3333333333333" style="247" customWidth="1"/>
    <col min="777" max="777" width="10" style="247"/>
    <col min="778" max="778" width="24.4416666666667" style="247" customWidth="1"/>
    <col min="779" max="1027" width="10" style="247"/>
    <col min="1028" max="1028" width="15.4416666666667" style="247" customWidth="1"/>
    <col min="1029" max="1029" width="12.3333333333333" style="247" customWidth="1"/>
    <col min="1030" max="1030" width="16.4416666666667" style="247" customWidth="1"/>
    <col min="1031" max="1031" width="10" style="247"/>
    <col min="1032" max="1032" width="12.3333333333333" style="247" customWidth="1"/>
    <col min="1033" max="1033" width="10" style="247"/>
    <col min="1034" max="1034" width="24.4416666666667" style="247" customWidth="1"/>
    <col min="1035" max="1283" width="10" style="247"/>
    <col min="1284" max="1284" width="15.4416666666667" style="247" customWidth="1"/>
    <col min="1285" max="1285" width="12.3333333333333" style="247" customWidth="1"/>
    <col min="1286" max="1286" width="16.4416666666667" style="247" customWidth="1"/>
    <col min="1287" max="1287" width="10" style="247"/>
    <col min="1288" max="1288" width="12.3333333333333" style="247" customWidth="1"/>
    <col min="1289" max="1289" width="10" style="247"/>
    <col min="1290" max="1290" width="24.4416666666667" style="247" customWidth="1"/>
    <col min="1291" max="1539" width="10" style="247"/>
    <col min="1540" max="1540" width="15.4416666666667" style="247" customWidth="1"/>
    <col min="1541" max="1541" width="12.3333333333333" style="247" customWidth="1"/>
    <col min="1542" max="1542" width="16.4416666666667" style="247" customWidth="1"/>
    <col min="1543" max="1543" width="10" style="247"/>
    <col min="1544" max="1544" width="12.3333333333333" style="247" customWidth="1"/>
    <col min="1545" max="1545" width="10" style="247"/>
    <col min="1546" max="1546" width="24.4416666666667" style="247" customWidth="1"/>
    <col min="1547" max="1795" width="10" style="247"/>
    <col min="1796" max="1796" width="15.4416666666667" style="247" customWidth="1"/>
    <col min="1797" max="1797" width="12.3333333333333" style="247" customWidth="1"/>
    <col min="1798" max="1798" width="16.4416666666667" style="247" customWidth="1"/>
    <col min="1799" max="1799" width="10" style="247"/>
    <col min="1800" max="1800" width="12.3333333333333" style="247" customWidth="1"/>
    <col min="1801" max="1801" width="10" style="247"/>
    <col min="1802" max="1802" width="24.4416666666667" style="247" customWidth="1"/>
    <col min="1803" max="2051" width="10" style="247"/>
    <col min="2052" max="2052" width="15.4416666666667" style="247" customWidth="1"/>
    <col min="2053" max="2053" width="12.3333333333333" style="247" customWidth="1"/>
    <col min="2054" max="2054" width="16.4416666666667" style="247" customWidth="1"/>
    <col min="2055" max="2055" width="10" style="247"/>
    <col min="2056" max="2056" width="12.3333333333333" style="247" customWidth="1"/>
    <col min="2057" max="2057" width="10" style="247"/>
    <col min="2058" max="2058" width="24.4416666666667" style="247" customWidth="1"/>
    <col min="2059" max="2307" width="10" style="247"/>
    <col min="2308" max="2308" width="15.4416666666667" style="247" customWidth="1"/>
    <col min="2309" max="2309" width="12.3333333333333" style="247" customWidth="1"/>
    <col min="2310" max="2310" width="16.4416666666667" style="247" customWidth="1"/>
    <col min="2311" max="2311" width="10" style="247"/>
    <col min="2312" max="2312" width="12.3333333333333" style="247" customWidth="1"/>
    <col min="2313" max="2313" width="10" style="247"/>
    <col min="2314" max="2314" width="24.4416666666667" style="247" customWidth="1"/>
    <col min="2315" max="2563" width="10" style="247"/>
    <col min="2564" max="2564" width="15.4416666666667" style="247" customWidth="1"/>
    <col min="2565" max="2565" width="12.3333333333333" style="247" customWidth="1"/>
    <col min="2566" max="2566" width="16.4416666666667" style="247" customWidth="1"/>
    <col min="2567" max="2567" width="10" style="247"/>
    <col min="2568" max="2568" width="12.3333333333333" style="247" customWidth="1"/>
    <col min="2569" max="2569" width="10" style="247"/>
    <col min="2570" max="2570" width="24.4416666666667" style="247" customWidth="1"/>
    <col min="2571" max="2819" width="10" style="247"/>
    <col min="2820" max="2820" width="15.4416666666667" style="247" customWidth="1"/>
    <col min="2821" max="2821" width="12.3333333333333" style="247" customWidth="1"/>
    <col min="2822" max="2822" width="16.4416666666667" style="247" customWidth="1"/>
    <col min="2823" max="2823" width="10" style="247"/>
    <col min="2824" max="2824" width="12.3333333333333" style="247" customWidth="1"/>
    <col min="2825" max="2825" width="10" style="247"/>
    <col min="2826" max="2826" width="24.4416666666667" style="247" customWidth="1"/>
    <col min="2827" max="3075" width="10" style="247"/>
    <col min="3076" max="3076" width="15.4416666666667" style="247" customWidth="1"/>
    <col min="3077" max="3077" width="12.3333333333333" style="247" customWidth="1"/>
    <col min="3078" max="3078" width="16.4416666666667" style="247" customWidth="1"/>
    <col min="3079" max="3079" width="10" style="247"/>
    <col min="3080" max="3080" width="12.3333333333333" style="247" customWidth="1"/>
    <col min="3081" max="3081" width="10" style="247"/>
    <col min="3082" max="3082" width="24.4416666666667" style="247" customWidth="1"/>
    <col min="3083" max="3331" width="10" style="247"/>
    <col min="3332" max="3332" width="15.4416666666667" style="247" customWidth="1"/>
    <col min="3333" max="3333" width="12.3333333333333" style="247" customWidth="1"/>
    <col min="3334" max="3334" width="16.4416666666667" style="247" customWidth="1"/>
    <col min="3335" max="3335" width="10" style="247"/>
    <col min="3336" max="3336" width="12.3333333333333" style="247" customWidth="1"/>
    <col min="3337" max="3337" width="10" style="247"/>
    <col min="3338" max="3338" width="24.4416666666667" style="247" customWidth="1"/>
    <col min="3339" max="3587" width="10" style="247"/>
    <col min="3588" max="3588" width="15.4416666666667" style="247" customWidth="1"/>
    <col min="3589" max="3589" width="12.3333333333333" style="247" customWidth="1"/>
    <col min="3590" max="3590" width="16.4416666666667" style="247" customWidth="1"/>
    <col min="3591" max="3591" width="10" style="247"/>
    <col min="3592" max="3592" width="12.3333333333333" style="247" customWidth="1"/>
    <col min="3593" max="3593" width="10" style="247"/>
    <col min="3594" max="3594" width="24.4416666666667" style="247" customWidth="1"/>
    <col min="3595" max="3843" width="10" style="247"/>
    <col min="3844" max="3844" width="15.4416666666667" style="247" customWidth="1"/>
    <col min="3845" max="3845" width="12.3333333333333" style="247" customWidth="1"/>
    <col min="3846" max="3846" width="16.4416666666667" style="247" customWidth="1"/>
    <col min="3847" max="3847" width="10" style="247"/>
    <col min="3848" max="3848" width="12.3333333333333" style="247" customWidth="1"/>
    <col min="3849" max="3849" width="10" style="247"/>
    <col min="3850" max="3850" width="24.4416666666667" style="247" customWidth="1"/>
    <col min="3851" max="4099" width="10" style="247"/>
    <col min="4100" max="4100" width="15.4416666666667" style="247" customWidth="1"/>
    <col min="4101" max="4101" width="12.3333333333333" style="247" customWidth="1"/>
    <col min="4102" max="4102" width="16.4416666666667" style="247" customWidth="1"/>
    <col min="4103" max="4103" width="10" style="247"/>
    <col min="4104" max="4104" width="12.3333333333333" style="247" customWidth="1"/>
    <col min="4105" max="4105" width="10" style="247"/>
    <col min="4106" max="4106" width="24.4416666666667" style="247" customWidth="1"/>
    <col min="4107" max="4355" width="10" style="247"/>
    <col min="4356" max="4356" width="15.4416666666667" style="247" customWidth="1"/>
    <col min="4357" max="4357" width="12.3333333333333" style="247" customWidth="1"/>
    <col min="4358" max="4358" width="16.4416666666667" style="247" customWidth="1"/>
    <col min="4359" max="4359" width="10" style="247"/>
    <col min="4360" max="4360" width="12.3333333333333" style="247" customWidth="1"/>
    <col min="4361" max="4361" width="10" style="247"/>
    <col min="4362" max="4362" width="24.4416666666667" style="247" customWidth="1"/>
    <col min="4363" max="4611" width="10" style="247"/>
    <col min="4612" max="4612" width="15.4416666666667" style="247" customWidth="1"/>
    <col min="4613" max="4613" width="12.3333333333333" style="247" customWidth="1"/>
    <col min="4614" max="4614" width="16.4416666666667" style="247" customWidth="1"/>
    <col min="4615" max="4615" width="10" style="247"/>
    <col min="4616" max="4616" width="12.3333333333333" style="247" customWidth="1"/>
    <col min="4617" max="4617" width="10" style="247"/>
    <col min="4618" max="4618" width="24.4416666666667" style="247" customWidth="1"/>
    <col min="4619" max="4867" width="10" style="247"/>
    <col min="4868" max="4868" width="15.4416666666667" style="247" customWidth="1"/>
    <col min="4869" max="4869" width="12.3333333333333" style="247" customWidth="1"/>
    <col min="4870" max="4870" width="16.4416666666667" style="247" customWidth="1"/>
    <col min="4871" max="4871" width="10" style="247"/>
    <col min="4872" max="4872" width="12.3333333333333" style="247" customWidth="1"/>
    <col min="4873" max="4873" width="10" style="247"/>
    <col min="4874" max="4874" width="24.4416666666667" style="247" customWidth="1"/>
    <col min="4875" max="5123" width="10" style="247"/>
    <col min="5124" max="5124" width="15.4416666666667" style="247" customWidth="1"/>
    <col min="5125" max="5125" width="12.3333333333333" style="247" customWidth="1"/>
    <col min="5126" max="5126" width="16.4416666666667" style="247" customWidth="1"/>
    <col min="5127" max="5127" width="10" style="247"/>
    <col min="5128" max="5128" width="12.3333333333333" style="247" customWidth="1"/>
    <col min="5129" max="5129" width="10" style="247"/>
    <col min="5130" max="5130" width="24.4416666666667" style="247" customWidth="1"/>
    <col min="5131" max="5379" width="10" style="247"/>
    <col min="5380" max="5380" width="15.4416666666667" style="247" customWidth="1"/>
    <col min="5381" max="5381" width="12.3333333333333" style="247" customWidth="1"/>
    <col min="5382" max="5382" width="16.4416666666667" style="247" customWidth="1"/>
    <col min="5383" max="5383" width="10" style="247"/>
    <col min="5384" max="5384" width="12.3333333333333" style="247" customWidth="1"/>
    <col min="5385" max="5385" width="10" style="247"/>
    <col min="5386" max="5386" width="24.4416666666667" style="247" customWidth="1"/>
    <col min="5387" max="5635" width="10" style="247"/>
    <col min="5636" max="5636" width="15.4416666666667" style="247" customWidth="1"/>
    <col min="5637" max="5637" width="12.3333333333333" style="247" customWidth="1"/>
    <col min="5638" max="5638" width="16.4416666666667" style="247" customWidth="1"/>
    <col min="5639" max="5639" width="10" style="247"/>
    <col min="5640" max="5640" width="12.3333333333333" style="247" customWidth="1"/>
    <col min="5641" max="5641" width="10" style="247"/>
    <col min="5642" max="5642" width="24.4416666666667" style="247" customWidth="1"/>
    <col min="5643" max="5891" width="10" style="247"/>
    <col min="5892" max="5892" width="15.4416666666667" style="247" customWidth="1"/>
    <col min="5893" max="5893" width="12.3333333333333" style="247" customWidth="1"/>
    <col min="5894" max="5894" width="16.4416666666667" style="247" customWidth="1"/>
    <col min="5895" max="5895" width="10" style="247"/>
    <col min="5896" max="5896" width="12.3333333333333" style="247" customWidth="1"/>
    <col min="5897" max="5897" width="10" style="247"/>
    <col min="5898" max="5898" width="24.4416666666667" style="247" customWidth="1"/>
    <col min="5899" max="6147" width="10" style="247"/>
    <col min="6148" max="6148" width="15.4416666666667" style="247" customWidth="1"/>
    <col min="6149" max="6149" width="12.3333333333333" style="247" customWidth="1"/>
    <col min="6150" max="6150" width="16.4416666666667" style="247" customWidth="1"/>
    <col min="6151" max="6151" width="10" style="247"/>
    <col min="6152" max="6152" width="12.3333333333333" style="247" customWidth="1"/>
    <col min="6153" max="6153" width="10" style="247"/>
    <col min="6154" max="6154" width="24.4416666666667" style="247" customWidth="1"/>
    <col min="6155" max="6403" width="10" style="247"/>
    <col min="6404" max="6404" width="15.4416666666667" style="247" customWidth="1"/>
    <col min="6405" max="6405" width="12.3333333333333" style="247" customWidth="1"/>
    <col min="6406" max="6406" width="16.4416666666667" style="247" customWidth="1"/>
    <col min="6407" max="6407" width="10" style="247"/>
    <col min="6408" max="6408" width="12.3333333333333" style="247" customWidth="1"/>
    <col min="6409" max="6409" width="10" style="247"/>
    <col min="6410" max="6410" width="24.4416666666667" style="247" customWidth="1"/>
    <col min="6411" max="6659" width="10" style="247"/>
    <col min="6660" max="6660" width="15.4416666666667" style="247" customWidth="1"/>
    <col min="6661" max="6661" width="12.3333333333333" style="247" customWidth="1"/>
    <col min="6662" max="6662" width="16.4416666666667" style="247" customWidth="1"/>
    <col min="6663" max="6663" width="10" style="247"/>
    <col min="6664" max="6664" width="12.3333333333333" style="247" customWidth="1"/>
    <col min="6665" max="6665" width="10" style="247"/>
    <col min="6666" max="6666" width="24.4416666666667" style="247" customWidth="1"/>
    <col min="6667" max="6915" width="10" style="247"/>
    <col min="6916" max="6916" width="15.4416666666667" style="247" customWidth="1"/>
    <col min="6917" max="6917" width="12.3333333333333" style="247" customWidth="1"/>
    <col min="6918" max="6918" width="16.4416666666667" style="247" customWidth="1"/>
    <col min="6919" max="6919" width="10" style="247"/>
    <col min="6920" max="6920" width="12.3333333333333" style="247" customWidth="1"/>
    <col min="6921" max="6921" width="10" style="247"/>
    <col min="6922" max="6922" width="24.4416666666667" style="247" customWidth="1"/>
    <col min="6923" max="7171" width="10" style="247"/>
    <col min="7172" max="7172" width="15.4416666666667" style="247" customWidth="1"/>
    <col min="7173" max="7173" width="12.3333333333333" style="247" customWidth="1"/>
    <col min="7174" max="7174" width="16.4416666666667" style="247" customWidth="1"/>
    <col min="7175" max="7175" width="10" style="247"/>
    <col min="7176" max="7176" width="12.3333333333333" style="247" customWidth="1"/>
    <col min="7177" max="7177" width="10" style="247"/>
    <col min="7178" max="7178" width="24.4416666666667" style="247" customWidth="1"/>
    <col min="7179" max="7427" width="10" style="247"/>
    <col min="7428" max="7428" width="15.4416666666667" style="247" customWidth="1"/>
    <col min="7429" max="7429" width="12.3333333333333" style="247" customWidth="1"/>
    <col min="7430" max="7430" width="16.4416666666667" style="247" customWidth="1"/>
    <col min="7431" max="7431" width="10" style="247"/>
    <col min="7432" max="7432" width="12.3333333333333" style="247" customWidth="1"/>
    <col min="7433" max="7433" width="10" style="247"/>
    <col min="7434" max="7434" width="24.4416666666667" style="247" customWidth="1"/>
    <col min="7435" max="7683" width="10" style="247"/>
    <col min="7684" max="7684" width="15.4416666666667" style="247" customWidth="1"/>
    <col min="7685" max="7685" width="12.3333333333333" style="247" customWidth="1"/>
    <col min="7686" max="7686" width="16.4416666666667" style="247" customWidth="1"/>
    <col min="7687" max="7687" width="10" style="247"/>
    <col min="7688" max="7688" width="12.3333333333333" style="247" customWidth="1"/>
    <col min="7689" max="7689" width="10" style="247"/>
    <col min="7690" max="7690" width="24.4416666666667" style="247" customWidth="1"/>
    <col min="7691" max="7939" width="10" style="247"/>
    <col min="7940" max="7940" width="15.4416666666667" style="247" customWidth="1"/>
    <col min="7941" max="7941" width="12.3333333333333" style="247" customWidth="1"/>
    <col min="7942" max="7942" width="16.4416666666667" style="247" customWidth="1"/>
    <col min="7943" max="7943" width="10" style="247"/>
    <col min="7944" max="7944" width="12.3333333333333" style="247" customWidth="1"/>
    <col min="7945" max="7945" width="10" style="247"/>
    <col min="7946" max="7946" width="24.4416666666667" style="247" customWidth="1"/>
    <col min="7947" max="8195" width="10" style="247"/>
    <col min="8196" max="8196" width="15.4416666666667" style="247" customWidth="1"/>
    <col min="8197" max="8197" width="12.3333333333333" style="247" customWidth="1"/>
    <col min="8198" max="8198" width="16.4416666666667" style="247" customWidth="1"/>
    <col min="8199" max="8199" width="10" style="247"/>
    <col min="8200" max="8200" width="12.3333333333333" style="247" customWidth="1"/>
    <col min="8201" max="8201" width="10" style="247"/>
    <col min="8202" max="8202" width="24.4416666666667" style="247" customWidth="1"/>
    <col min="8203" max="8451" width="10" style="247"/>
    <col min="8452" max="8452" width="15.4416666666667" style="247" customWidth="1"/>
    <col min="8453" max="8453" width="12.3333333333333" style="247" customWidth="1"/>
    <col min="8454" max="8454" width="16.4416666666667" style="247" customWidth="1"/>
    <col min="8455" max="8455" width="10" style="247"/>
    <col min="8456" max="8456" width="12.3333333333333" style="247" customWidth="1"/>
    <col min="8457" max="8457" width="10" style="247"/>
    <col min="8458" max="8458" width="24.4416666666667" style="247" customWidth="1"/>
    <col min="8459" max="8707" width="10" style="247"/>
    <col min="8708" max="8708" width="15.4416666666667" style="247" customWidth="1"/>
    <col min="8709" max="8709" width="12.3333333333333" style="247" customWidth="1"/>
    <col min="8710" max="8710" width="16.4416666666667" style="247" customWidth="1"/>
    <col min="8711" max="8711" width="10" style="247"/>
    <col min="8712" max="8712" width="12.3333333333333" style="247" customWidth="1"/>
    <col min="8713" max="8713" width="10" style="247"/>
    <col min="8714" max="8714" width="24.4416666666667" style="247" customWidth="1"/>
    <col min="8715" max="8963" width="10" style="247"/>
    <col min="8964" max="8964" width="15.4416666666667" style="247" customWidth="1"/>
    <col min="8965" max="8965" width="12.3333333333333" style="247" customWidth="1"/>
    <col min="8966" max="8966" width="16.4416666666667" style="247" customWidth="1"/>
    <col min="8967" max="8967" width="10" style="247"/>
    <col min="8968" max="8968" width="12.3333333333333" style="247" customWidth="1"/>
    <col min="8969" max="8969" width="10" style="247"/>
    <col min="8970" max="8970" width="24.4416666666667" style="247" customWidth="1"/>
    <col min="8971" max="9219" width="10" style="247"/>
    <col min="9220" max="9220" width="15.4416666666667" style="247" customWidth="1"/>
    <col min="9221" max="9221" width="12.3333333333333" style="247" customWidth="1"/>
    <col min="9222" max="9222" width="16.4416666666667" style="247" customWidth="1"/>
    <col min="9223" max="9223" width="10" style="247"/>
    <col min="9224" max="9224" width="12.3333333333333" style="247" customWidth="1"/>
    <col min="9225" max="9225" width="10" style="247"/>
    <col min="9226" max="9226" width="24.4416666666667" style="247" customWidth="1"/>
    <col min="9227" max="9475" width="10" style="247"/>
    <col min="9476" max="9476" width="15.4416666666667" style="247" customWidth="1"/>
    <col min="9477" max="9477" width="12.3333333333333" style="247" customWidth="1"/>
    <col min="9478" max="9478" width="16.4416666666667" style="247" customWidth="1"/>
    <col min="9479" max="9479" width="10" style="247"/>
    <col min="9480" max="9480" width="12.3333333333333" style="247" customWidth="1"/>
    <col min="9481" max="9481" width="10" style="247"/>
    <col min="9482" max="9482" width="24.4416666666667" style="247" customWidth="1"/>
    <col min="9483" max="9731" width="10" style="247"/>
    <col min="9732" max="9732" width="15.4416666666667" style="247" customWidth="1"/>
    <col min="9733" max="9733" width="12.3333333333333" style="247" customWidth="1"/>
    <col min="9734" max="9734" width="16.4416666666667" style="247" customWidth="1"/>
    <col min="9735" max="9735" width="10" style="247"/>
    <col min="9736" max="9736" width="12.3333333333333" style="247" customWidth="1"/>
    <col min="9737" max="9737" width="10" style="247"/>
    <col min="9738" max="9738" width="24.4416666666667" style="247" customWidth="1"/>
    <col min="9739" max="9987" width="10" style="247"/>
    <col min="9988" max="9988" width="15.4416666666667" style="247" customWidth="1"/>
    <col min="9989" max="9989" width="12.3333333333333" style="247" customWidth="1"/>
    <col min="9990" max="9990" width="16.4416666666667" style="247" customWidth="1"/>
    <col min="9991" max="9991" width="10" style="247"/>
    <col min="9992" max="9992" width="12.3333333333333" style="247" customWidth="1"/>
    <col min="9993" max="9993" width="10" style="247"/>
    <col min="9994" max="9994" width="24.4416666666667" style="247" customWidth="1"/>
    <col min="9995" max="10243" width="10" style="247"/>
    <col min="10244" max="10244" width="15.4416666666667" style="247" customWidth="1"/>
    <col min="10245" max="10245" width="12.3333333333333" style="247" customWidth="1"/>
    <col min="10246" max="10246" width="16.4416666666667" style="247" customWidth="1"/>
    <col min="10247" max="10247" width="10" style="247"/>
    <col min="10248" max="10248" width="12.3333333333333" style="247" customWidth="1"/>
    <col min="10249" max="10249" width="10" style="247"/>
    <col min="10250" max="10250" width="24.4416666666667" style="247" customWidth="1"/>
    <col min="10251" max="10499" width="10" style="247"/>
    <col min="10500" max="10500" width="15.4416666666667" style="247" customWidth="1"/>
    <col min="10501" max="10501" width="12.3333333333333" style="247" customWidth="1"/>
    <col min="10502" max="10502" width="16.4416666666667" style="247" customWidth="1"/>
    <col min="10503" max="10503" width="10" style="247"/>
    <col min="10504" max="10504" width="12.3333333333333" style="247" customWidth="1"/>
    <col min="10505" max="10505" width="10" style="247"/>
    <col min="10506" max="10506" width="24.4416666666667" style="247" customWidth="1"/>
    <col min="10507" max="10755" width="10" style="247"/>
    <col min="10756" max="10756" width="15.4416666666667" style="247" customWidth="1"/>
    <col min="10757" max="10757" width="12.3333333333333" style="247" customWidth="1"/>
    <col min="10758" max="10758" width="16.4416666666667" style="247" customWidth="1"/>
    <col min="10759" max="10759" width="10" style="247"/>
    <col min="10760" max="10760" width="12.3333333333333" style="247" customWidth="1"/>
    <col min="10761" max="10761" width="10" style="247"/>
    <col min="10762" max="10762" width="24.4416666666667" style="247" customWidth="1"/>
    <col min="10763" max="11011" width="10" style="247"/>
    <col min="11012" max="11012" width="15.4416666666667" style="247" customWidth="1"/>
    <col min="11013" max="11013" width="12.3333333333333" style="247" customWidth="1"/>
    <col min="11014" max="11014" width="16.4416666666667" style="247" customWidth="1"/>
    <col min="11015" max="11015" width="10" style="247"/>
    <col min="11016" max="11016" width="12.3333333333333" style="247" customWidth="1"/>
    <col min="11017" max="11017" width="10" style="247"/>
    <col min="11018" max="11018" width="24.4416666666667" style="247" customWidth="1"/>
    <col min="11019" max="11267" width="10" style="247"/>
    <col min="11268" max="11268" width="15.4416666666667" style="247" customWidth="1"/>
    <col min="11269" max="11269" width="12.3333333333333" style="247" customWidth="1"/>
    <col min="11270" max="11270" width="16.4416666666667" style="247" customWidth="1"/>
    <col min="11271" max="11271" width="10" style="247"/>
    <col min="11272" max="11272" width="12.3333333333333" style="247" customWidth="1"/>
    <col min="11273" max="11273" width="10" style="247"/>
    <col min="11274" max="11274" width="24.4416666666667" style="247" customWidth="1"/>
    <col min="11275" max="11523" width="10" style="247"/>
    <col min="11524" max="11524" width="15.4416666666667" style="247" customWidth="1"/>
    <col min="11525" max="11525" width="12.3333333333333" style="247" customWidth="1"/>
    <col min="11526" max="11526" width="16.4416666666667" style="247" customWidth="1"/>
    <col min="11527" max="11527" width="10" style="247"/>
    <col min="11528" max="11528" width="12.3333333333333" style="247" customWidth="1"/>
    <col min="11529" max="11529" width="10" style="247"/>
    <col min="11530" max="11530" width="24.4416666666667" style="247" customWidth="1"/>
    <col min="11531" max="11779" width="10" style="247"/>
    <col min="11780" max="11780" width="15.4416666666667" style="247" customWidth="1"/>
    <col min="11781" max="11781" width="12.3333333333333" style="247" customWidth="1"/>
    <col min="11782" max="11782" width="16.4416666666667" style="247" customWidth="1"/>
    <col min="11783" max="11783" width="10" style="247"/>
    <col min="11784" max="11784" width="12.3333333333333" style="247" customWidth="1"/>
    <col min="11785" max="11785" width="10" style="247"/>
    <col min="11786" max="11786" width="24.4416666666667" style="247" customWidth="1"/>
    <col min="11787" max="12035" width="10" style="247"/>
    <col min="12036" max="12036" width="15.4416666666667" style="247" customWidth="1"/>
    <col min="12037" max="12037" width="12.3333333333333" style="247" customWidth="1"/>
    <col min="12038" max="12038" width="16.4416666666667" style="247" customWidth="1"/>
    <col min="12039" max="12039" width="10" style="247"/>
    <col min="12040" max="12040" width="12.3333333333333" style="247" customWidth="1"/>
    <col min="12041" max="12041" width="10" style="247"/>
    <col min="12042" max="12042" width="24.4416666666667" style="247" customWidth="1"/>
    <col min="12043" max="12291" width="10" style="247"/>
    <col min="12292" max="12292" width="15.4416666666667" style="247" customWidth="1"/>
    <col min="12293" max="12293" width="12.3333333333333" style="247" customWidth="1"/>
    <col min="12294" max="12294" width="16.4416666666667" style="247" customWidth="1"/>
    <col min="12295" max="12295" width="10" style="247"/>
    <col min="12296" max="12296" width="12.3333333333333" style="247" customWidth="1"/>
    <col min="12297" max="12297" width="10" style="247"/>
    <col min="12298" max="12298" width="24.4416666666667" style="247" customWidth="1"/>
    <col min="12299" max="12547" width="10" style="247"/>
    <col min="12548" max="12548" width="15.4416666666667" style="247" customWidth="1"/>
    <col min="12549" max="12549" width="12.3333333333333" style="247" customWidth="1"/>
    <col min="12550" max="12550" width="16.4416666666667" style="247" customWidth="1"/>
    <col min="12551" max="12551" width="10" style="247"/>
    <col min="12552" max="12552" width="12.3333333333333" style="247" customWidth="1"/>
    <col min="12553" max="12553" width="10" style="247"/>
    <col min="12554" max="12554" width="24.4416666666667" style="247" customWidth="1"/>
    <col min="12555" max="12803" width="10" style="247"/>
    <col min="12804" max="12804" width="15.4416666666667" style="247" customWidth="1"/>
    <col min="12805" max="12805" width="12.3333333333333" style="247" customWidth="1"/>
    <col min="12806" max="12806" width="16.4416666666667" style="247" customWidth="1"/>
    <col min="12807" max="12807" width="10" style="247"/>
    <col min="12808" max="12808" width="12.3333333333333" style="247" customWidth="1"/>
    <col min="12809" max="12809" width="10" style="247"/>
    <col min="12810" max="12810" width="24.4416666666667" style="247" customWidth="1"/>
    <col min="12811" max="13059" width="10" style="247"/>
    <col min="13060" max="13060" width="15.4416666666667" style="247" customWidth="1"/>
    <col min="13061" max="13061" width="12.3333333333333" style="247" customWidth="1"/>
    <col min="13062" max="13062" width="16.4416666666667" style="247" customWidth="1"/>
    <col min="13063" max="13063" width="10" style="247"/>
    <col min="13064" max="13064" width="12.3333333333333" style="247" customWidth="1"/>
    <col min="13065" max="13065" width="10" style="247"/>
    <col min="13066" max="13066" width="24.4416666666667" style="247" customWidth="1"/>
    <col min="13067" max="13315" width="10" style="247"/>
    <col min="13316" max="13316" width="15.4416666666667" style="247" customWidth="1"/>
    <col min="13317" max="13317" width="12.3333333333333" style="247" customWidth="1"/>
    <col min="13318" max="13318" width="16.4416666666667" style="247" customWidth="1"/>
    <col min="13319" max="13319" width="10" style="247"/>
    <col min="13320" max="13320" width="12.3333333333333" style="247" customWidth="1"/>
    <col min="13321" max="13321" width="10" style="247"/>
    <col min="13322" max="13322" width="24.4416666666667" style="247" customWidth="1"/>
    <col min="13323" max="13571" width="10" style="247"/>
    <col min="13572" max="13572" width="15.4416666666667" style="247" customWidth="1"/>
    <col min="13573" max="13573" width="12.3333333333333" style="247" customWidth="1"/>
    <col min="13574" max="13574" width="16.4416666666667" style="247" customWidth="1"/>
    <col min="13575" max="13575" width="10" style="247"/>
    <col min="13576" max="13576" width="12.3333333333333" style="247" customWidth="1"/>
    <col min="13577" max="13577" width="10" style="247"/>
    <col min="13578" max="13578" width="24.4416666666667" style="247" customWidth="1"/>
    <col min="13579" max="13827" width="10" style="247"/>
    <col min="13828" max="13828" width="15.4416666666667" style="247" customWidth="1"/>
    <col min="13829" max="13829" width="12.3333333333333" style="247" customWidth="1"/>
    <col min="13830" max="13830" width="16.4416666666667" style="247" customWidth="1"/>
    <col min="13831" max="13831" width="10" style="247"/>
    <col min="13832" max="13832" width="12.3333333333333" style="247" customWidth="1"/>
    <col min="13833" max="13833" width="10" style="247"/>
    <col min="13834" max="13834" width="24.4416666666667" style="247" customWidth="1"/>
    <col min="13835" max="14083" width="10" style="247"/>
    <col min="14084" max="14084" width="15.4416666666667" style="247" customWidth="1"/>
    <col min="14085" max="14085" width="12.3333333333333" style="247" customWidth="1"/>
    <col min="14086" max="14086" width="16.4416666666667" style="247" customWidth="1"/>
    <col min="14087" max="14087" width="10" style="247"/>
    <col min="14088" max="14088" width="12.3333333333333" style="247" customWidth="1"/>
    <col min="14089" max="14089" width="10" style="247"/>
    <col min="14090" max="14090" width="24.4416666666667" style="247" customWidth="1"/>
    <col min="14091" max="14339" width="10" style="247"/>
    <col min="14340" max="14340" width="15.4416666666667" style="247" customWidth="1"/>
    <col min="14341" max="14341" width="12.3333333333333" style="247" customWidth="1"/>
    <col min="14342" max="14342" width="16.4416666666667" style="247" customWidth="1"/>
    <col min="14343" max="14343" width="10" style="247"/>
    <col min="14344" max="14344" width="12.3333333333333" style="247" customWidth="1"/>
    <col min="14345" max="14345" width="10" style="247"/>
    <col min="14346" max="14346" width="24.4416666666667" style="247" customWidth="1"/>
    <col min="14347" max="14595" width="10" style="247"/>
    <col min="14596" max="14596" width="15.4416666666667" style="247" customWidth="1"/>
    <col min="14597" max="14597" width="12.3333333333333" style="247" customWidth="1"/>
    <col min="14598" max="14598" width="16.4416666666667" style="247" customWidth="1"/>
    <col min="14599" max="14599" width="10" style="247"/>
    <col min="14600" max="14600" width="12.3333333333333" style="247" customWidth="1"/>
    <col min="14601" max="14601" width="10" style="247"/>
    <col min="14602" max="14602" width="24.4416666666667" style="247" customWidth="1"/>
    <col min="14603" max="14851" width="10" style="247"/>
    <col min="14852" max="14852" width="15.4416666666667" style="247" customWidth="1"/>
    <col min="14853" max="14853" width="12.3333333333333" style="247" customWidth="1"/>
    <col min="14854" max="14854" width="16.4416666666667" style="247" customWidth="1"/>
    <col min="14855" max="14855" width="10" style="247"/>
    <col min="14856" max="14856" width="12.3333333333333" style="247" customWidth="1"/>
    <col min="14857" max="14857" width="10" style="247"/>
    <col min="14858" max="14858" width="24.4416666666667" style="247" customWidth="1"/>
    <col min="14859" max="15107" width="10" style="247"/>
    <col min="15108" max="15108" width="15.4416666666667" style="247" customWidth="1"/>
    <col min="15109" max="15109" width="12.3333333333333" style="247" customWidth="1"/>
    <col min="15110" max="15110" width="16.4416666666667" style="247" customWidth="1"/>
    <col min="15111" max="15111" width="10" style="247"/>
    <col min="15112" max="15112" width="12.3333333333333" style="247" customWidth="1"/>
    <col min="15113" max="15113" width="10" style="247"/>
    <col min="15114" max="15114" width="24.4416666666667" style="247" customWidth="1"/>
    <col min="15115" max="15363" width="10" style="247"/>
    <col min="15364" max="15364" width="15.4416666666667" style="247" customWidth="1"/>
    <col min="15365" max="15365" width="12.3333333333333" style="247" customWidth="1"/>
    <col min="15366" max="15366" width="16.4416666666667" style="247" customWidth="1"/>
    <col min="15367" max="15367" width="10" style="247"/>
    <col min="15368" max="15368" width="12.3333333333333" style="247" customWidth="1"/>
    <col min="15369" max="15369" width="10" style="247"/>
    <col min="15370" max="15370" width="24.4416666666667" style="247" customWidth="1"/>
    <col min="15371" max="15619" width="10" style="247"/>
    <col min="15620" max="15620" width="15.4416666666667" style="247" customWidth="1"/>
    <col min="15621" max="15621" width="12.3333333333333" style="247" customWidth="1"/>
    <col min="15622" max="15622" width="16.4416666666667" style="247" customWidth="1"/>
    <col min="15623" max="15623" width="10" style="247"/>
    <col min="15624" max="15624" width="12.3333333333333" style="247" customWidth="1"/>
    <col min="15625" max="15625" width="10" style="247"/>
    <col min="15626" max="15626" width="24.4416666666667" style="247" customWidth="1"/>
    <col min="15627" max="15875" width="10" style="247"/>
    <col min="15876" max="15876" width="15.4416666666667" style="247" customWidth="1"/>
    <col min="15877" max="15877" width="12.3333333333333" style="247" customWidth="1"/>
    <col min="15878" max="15878" width="16.4416666666667" style="247" customWidth="1"/>
    <col min="15879" max="15879" width="10" style="247"/>
    <col min="15880" max="15880" width="12.3333333333333" style="247" customWidth="1"/>
    <col min="15881" max="15881" width="10" style="247"/>
    <col min="15882" max="15882" width="24.4416666666667" style="247" customWidth="1"/>
    <col min="15883" max="16131" width="10" style="247"/>
    <col min="16132" max="16132" width="15.4416666666667" style="247" customWidth="1"/>
    <col min="16133" max="16133" width="12.3333333333333" style="247" customWidth="1"/>
    <col min="16134" max="16134" width="16.4416666666667" style="247" customWidth="1"/>
    <col min="16135" max="16135" width="10" style="247"/>
    <col min="16136" max="16136" width="12.3333333333333" style="247" customWidth="1"/>
    <col min="16137" max="16137" width="10" style="247"/>
    <col min="16138" max="16138" width="24.4416666666667" style="247" customWidth="1"/>
    <col min="16139" max="16384" width="10" style="247"/>
  </cols>
  <sheetData>
    <row r="1" spans="1:1">
      <c r="A1" s="247" t="s">
        <v>1222</v>
      </c>
    </row>
    <row r="2" ht="23.25" customHeight="1" spans="1:9">
      <c r="A2" s="249" t="s">
        <v>1223</v>
      </c>
      <c r="B2" s="250"/>
      <c r="C2" s="250"/>
      <c r="D2" s="250"/>
      <c r="E2" s="250"/>
      <c r="F2" s="250"/>
      <c r="G2" s="250"/>
      <c r="H2" s="250"/>
      <c r="I2" s="250"/>
    </row>
    <row r="3" ht="25.5" customHeight="1" spans="1:9">
      <c r="A3" s="250"/>
      <c r="B3" s="250"/>
      <c r="C3" s="250"/>
      <c r="D3" s="250"/>
      <c r="E3" s="250"/>
      <c r="F3" s="250"/>
      <c r="G3" s="250"/>
      <c r="H3" s="250"/>
      <c r="I3" s="250"/>
    </row>
    <row r="4" ht="16.5" customHeight="1" spans="1:9">
      <c r="A4" s="251"/>
      <c r="B4" s="251"/>
      <c r="C4" s="251"/>
      <c r="D4" s="251"/>
      <c r="E4" s="251"/>
      <c r="F4" s="251"/>
      <c r="G4" s="251"/>
      <c r="H4" s="251"/>
      <c r="I4" s="251" t="s">
        <v>1224</v>
      </c>
    </row>
    <row r="5" ht="16.5" customHeight="1" spans="1:9">
      <c r="A5" s="252" t="s">
        <v>676</v>
      </c>
      <c r="B5" s="253" t="s">
        <v>1225</v>
      </c>
      <c r="C5" s="253"/>
      <c r="D5" s="253"/>
      <c r="E5" s="253"/>
      <c r="F5" s="253"/>
      <c r="G5" s="253"/>
      <c r="H5" s="253"/>
      <c r="I5" s="283"/>
    </row>
    <row r="6" ht="16.5" customHeight="1" spans="1:9">
      <c r="A6" s="254" t="s">
        <v>679</v>
      </c>
      <c r="B6" s="255"/>
      <c r="C6" s="255"/>
      <c r="D6" s="255"/>
      <c r="E6" s="255"/>
      <c r="F6" s="255"/>
      <c r="G6" s="255"/>
      <c r="H6" s="255"/>
      <c r="I6" s="284"/>
    </row>
    <row r="7" ht="16.5" customHeight="1" spans="1:9">
      <c r="A7" s="256" t="s">
        <v>680</v>
      </c>
      <c r="B7" s="256" t="s">
        <v>681</v>
      </c>
      <c r="C7" s="256"/>
      <c r="D7" s="256"/>
      <c r="E7" s="256"/>
      <c r="F7" s="257" t="s">
        <v>682</v>
      </c>
      <c r="G7" s="258" t="s">
        <v>1226</v>
      </c>
      <c r="H7" s="258"/>
      <c r="I7" s="258"/>
    </row>
    <row r="8" ht="16.5" customHeight="1" spans="1:9">
      <c r="A8" s="257" t="s">
        <v>685</v>
      </c>
      <c r="B8" s="256"/>
      <c r="C8" s="256"/>
      <c r="D8" s="257" t="s">
        <v>143</v>
      </c>
      <c r="E8" s="257" t="s">
        <v>145</v>
      </c>
      <c r="F8" s="259" t="s">
        <v>145</v>
      </c>
      <c r="G8" s="259" t="s">
        <v>146</v>
      </c>
      <c r="H8" s="259" t="s">
        <v>147</v>
      </c>
      <c r="I8" s="259" t="s">
        <v>148</v>
      </c>
    </row>
    <row r="9" ht="16.5" customHeight="1" spans="1:9">
      <c r="A9" s="257"/>
      <c r="B9" s="256"/>
      <c r="C9" s="256"/>
      <c r="D9" s="257" t="s">
        <v>157</v>
      </c>
      <c r="E9" s="257" t="s">
        <v>157</v>
      </c>
      <c r="F9" s="257" t="s">
        <v>158</v>
      </c>
      <c r="G9" s="259"/>
      <c r="H9" s="259"/>
      <c r="I9" s="259"/>
    </row>
    <row r="10" ht="18" customHeight="1" spans="1:9">
      <c r="A10" s="257"/>
      <c r="B10" s="256" t="s">
        <v>687</v>
      </c>
      <c r="C10" s="256"/>
      <c r="D10" s="260">
        <v>91.57</v>
      </c>
      <c r="E10" s="260">
        <v>91.57</v>
      </c>
      <c r="F10" s="260">
        <v>71.66</v>
      </c>
      <c r="G10" s="257">
        <v>10</v>
      </c>
      <c r="H10" s="261">
        <f>F10/E10</f>
        <v>0.782570710931528</v>
      </c>
      <c r="I10" s="257">
        <v>4</v>
      </c>
    </row>
    <row r="11" ht="16.5" customHeight="1" spans="1:9">
      <c r="A11" s="257"/>
      <c r="B11" s="256" t="s">
        <v>688</v>
      </c>
      <c r="C11" s="256"/>
      <c r="D11" s="262"/>
      <c r="E11" s="262"/>
      <c r="F11" s="262"/>
      <c r="G11" s="256"/>
      <c r="H11" s="256"/>
      <c r="I11" s="256"/>
    </row>
    <row r="12" ht="16.5" customHeight="1" spans="1:9">
      <c r="A12" s="257"/>
      <c r="B12" s="263" t="s">
        <v>689</v>
      </c>
      <c r="C12" s="263"/>
      <c r="D12" s="262"/>
      <c r="E12" s="262"/>
      <c r="F12" s="262"/>
      <c r="G12" s="256"/>
      <c r="H12" s="256"/>
      <c r="I12" s="256"/>
    </row>
    <row r="13" ht="16.5" customHeight="1" spans="1:9">
      <c r="A13" s="257"/>
      <c r="B13" s="264" t="s">
        <v>691</v>
      </c>
      <c r="C13" s="264"/>
      <c r="D13" s="256"/>
      <c r="E13" s="256"/>
      <c r="F13" s="256"/>
      <c r="G13" s="256"/>
      <c r="H13" s="256"/>
      <c r="I13" s="256"/>
    </row>
    <row r="14" ht="16.5" customHeight="1" spans="1:9">
      <c r="A14" s="257" t="s">
        <v>176</v>
      </c>
      <c r="B14" s="257" t="s">
        <v>177</v>
      </c>
      <c r="C14" s="257"/>
      <c r="D14" s="257"/>
      <c r="E14" s="257"/>
      <c r="F14" s="257" t="s">
        <v>178</v>
      </c>
      <c r="G14" s="257"/>
      <c r="H14" s="257"/>
      <c r="I14" s="257"/>
    </row>
    <row r="15" ht="30" customHeight="1" spans="1:9">
      <c r="A15" s="257"/>
      <c r="B15" s="256" t="s">
        <v>1227</v>
      </c>
      <c r="C15" s="256"/>
      <c r="D15" s="256"/>
      <c r="E15" s="256"/>
      <c r="F15" s="256" t="s">
        <v>1228</v>
      </c>
      <c r="G15" s="256"/>
      <c r="H15" s="256"/>
      <c r="I15" s="256"/>
    </row>
    <row r="16" ht="140.4" customHeight="1" spans="1:9">
      <c r="A16" s="252"/>
      <c r="B16" s="256" t="s">
        <v>1229</v>
      </c>
      <c r="C16" s="256"/>
      <c r="D16" s="256"/>
      <c r="E16" s="256"/>
      <c r="F16" s="265" t="s">
        <v>1230</v>
      </c>
      <c r="G16" s="265"/>
      <c r="H16" s="265"/>
      <c r="I16" s="265"/>
    </row>
    <row r="17" ht="16.5" customHeight="1" spans="1:9">
      <c r="A17" s="266" t="s">
        <v>761</v>
      </c>
      <c r="B17" s="267" t="s">
        <v>195</v>
      </c>
      <c r="C17" s="257" t="s">
        <v>196</v>
      </c>
      <c r="D17" s="257" t="s">
        <v>197</v>
      </c>
      <c r="E17" s="252" t="s">
        <v>368</v>
      </c>
      <c r="F17" s="252" t="s">
        <v>369</v>
      </c>
      <c r="G17" s="257" t="s">
        <v>146</v>
      </c>
      <c r="H17" s="257" t="s">
        <v>148</v>
      </c>
      <c r="I17" s="252" t="s">
        <v>445</v>
      </c>
    </row>
    <row r="18" ht="16.5" customHeight="1" spans="1:9">
      <c r="A18" s="268"/>
      <c r="B18" s="267"/>
      <c r="C18" s="257"/>
      <c r="D18" s="257"/>
      <c r="E18" s="269"/>
      <c r="F18" s="269"/>
      <c r="G18" s="257"/>
      <c r="H18" s="257"/>
      <c r="I18" s="285"/>
    </row>
    <row r="19" ht="16.5" customHeight="1" spans="1:9">
      <c r="A19" s="268"/>
      <c r="B19" s="270"/>
      <c r="C19" s="257"/>
      <c r="D19" s="257"/>
      <c r="E19" s="271"/>
      <c r="F19" s="271"/>
      <c r="G19" s="257"/>
      <c r="H19" s="257"/>
      <c r="I19" s="286"/>
    </row>
    <row r="20" ht="16.5" customHeight="1" spans="1:9">
      <c r="A20" s="268"/>
      <c r="B20" s="252" t="s">
        <v>1216</v>
      </c>
      <c r="C20" s="267" t="s">
        <v>447</v>
      </c>
      <c r="D20" s="256" t="s">
        <v>518</v>
      </c>
      <c r="E20" s="272" t="s">
        <v>520</v>
      </c>
      <c r="F20" s="273" t="s">
        <v>521</v>
      </c>
      <c r="G20" s="257">
        <v>10</v>
      </c>
      <c r="H20" s="257">
        <v>10</v>
      </c>
      <c r="I20" s="256"/>
    </row>
    <row r="21" ht="27.75" customHeight="1" spans="1:9">
      <c r="A21" s="268"/>
      <c r="B21" s="274"/>
      <c r="C21" s="267"/>
      <c r="D21" s="256" t="s">
        <v>1231</v>
      </c>
      <c r="E21" s="273" t="s">
        <v>1232</v>
      </c>
      <c r="F21" s="273" t="s">
        <v>1233</v>
      </c>
      <c r="G21" s="257">
        <v>5</v>
      </c>
      <c r="H21" s="257">
        <v>5</v>
      </c>
      <c r="I21" s="256"/>
    </row>
    <row r="22" ht="16.5" customHeight="1" spans="1:9">
      <c r="A22" s="268"/>
      <c r="B22" s="274"/>
      <c r="C22" s="267" t="s">
        <v>458</v>
      </c>
      <c r="D22" s="256" t="s">
        <v>254</v>
      </c>
      <c r="E22" s="272">
        <v>1</v>
      </c>
      <c r="F22" s="272">
        <v>1</v>
      </c>
      <c r="G22" s="257">
        <v>5</v>
      </c>
      <c r="H22" s="257">
        <v>5</v>
      </c>
      <c r="I22" s="256"/>
    </row>
    <row r="23" ht="16.5" customHeight="1" spans="1:9">
      <c r="A23" s="268"/>
      <c r="B23" s="274"/>
      <c r="C23" s="267"/>
      <c r="D23" s="256" t="s">
        <v>258</v>
      </c>
      <c r="E23" s="272">
        <v>1</v>
      </c>
      <c r="F23" s="272">
        <v>1</v>
      </c>
      <c r="G23" s="257">
        <v>5</v>
      </c>
      <c r="H23" s="257">
        <v>5</v>
      </c>
      <c r="I23" s="256"/>
    </row>
    <row r="24" ht="28.5" customHeight="1" spans="1:9">
      <c r="A24" s="268"/>
      <c r="B24" s="274"/>
      <c r="C24" s="267"/>
      <c r="D24" s="256" t="s">
        <v>1217</v>
      </c>
      <c r="E24" s="272">
        <v>1</v>
      </c>
      <c r="F24" s="272">
        <v>1</v>
      </c>
      <c r="G24" s="257">
        <v>5</v>
      </c>
      <c r="H24" s="257">
        <v>5</v>
      </c>
      <c r="I24" s="256"/>
    </row>
    <row r="25" ht="16.5" customHeight="1" spans="1:9">
      <c r="A25" s="268"/>
      <c r="B25" s="274"/>
      <c r="C25" s="275"/>
      <c r="D25" s="256" t="s">
        <v>529</v>
      </c>
      <c r="E25" s="272">
        <v>1</v>
      </c>
      <c r="F25" s="272">
        <v>1</v>
      </c>
      <c r="G25" s="257">
        <v>5</v>
      </c>
      <c r="H25" s="257">
        <v>5</v>
      </c>
      <c r="I25" s="256"/>
    </row>
    <row r="26" ht="30" customHeight="1" spans="1:9">
      <c r="A26" s="268"/>
      <c r="B26" s="274"/>
      <c r="C26" s="275"/>
      <c r="D26" s="256" t="s">
        <v>531</v>
      </c>
      <c r="E26" s="272">
        <v>1</v>
      </c>
      <c r="F26" s="272">
        <v>1</v>
      </c>
      <c r="G26" s="257">
        <v>5</v>
      </c>
      <c r="H26" s="257">
        <v>4</v>
      </c>
      <c r="I26" s="256" t="s">
        <v>1234</v>
      </c>
    </row>
    <row r="27" ht="30" customHeight="1" spans="1:9">
      <c r="A27" s="268"/>
      <c r="B27" s="276"/>
      <c r="C27" s="267" t="s">
        <v>463</v>
      </c>
      <c r="D27" s="256" t="s">
        <v>1218</v>
      </c>
      <c r="E27" s="272">
        <v>1</v>
      </c>
      <c r="F27" s="272">
        <v>1</v>
      </c>
      <c r="G27" s="257">
        <v>10</v>
      </c>
      <c r="H27" s="257">
        <v>10</v>
      </c>
      <c r="I27" s="256"/>
    </row>
    <row r="28" ht="15" hidden="1" customHeight="1" spans="1:9">
      <c r="A28" s="268"/>
      <c r="B28" s="277"/>
      <c r="C28" s="257" t="s">
        <v>474</v>
      </c>
      <c r="D28" s="256"/>
      <c r="E28" s="273"/>
      <c r="F28" s="273"/>
      <c r="G28" s="257"/>
      <c r="H28" s="257"/>
      <c r="I28" s="256"/>
    </row>
    <row r="29" ht="15" hidden="1" customHeight="1" spans="1:9">
      <c r="A29" s="268"/>
      <c r="B29" s="278"/>
      <c r="C29" s="257"/>
      <c r="D29" s="256"/>
      <c r="E29" s="273"/>
      <c r="F29" s="273"/>
      <c r="G29" s="257"/>
      <c r="H29" s="257"/>
      <c r="I29" s="256"/>
    </row>
    <row r="30" ht="28.5" customHeight="1" spans="1:9">
      <c r="A30" s="268"/>
      <c r="B30" s="252" t="s">
        <v>479</v>
      </c>
      <c r="C30" s="279" t="s">
        <v>380</v>
      </c>
      <c r="D30" s="256" t="s">
        <v>539</v>
      </c>
      <c r="E30" s="280">
        <v>0.043</v>
      </c>
      <c r="F30" s="280">
        <v>0.1119</v>
      </c>
      <c r="G30" s="257">
        <v>5</v>
      </c>
      <c r="H30" s="257">
        <v>5</v>
      </c>
      <c r="I30" s="256"/>
    </row>
    <row r="31" ht="16.5" customHeight="1" spans="1:9">
      <c r="A31" s="268"/>
      <c r="B31" s="274"/>
      <c r="C31" s="267" t="s">
        <v>299</v>
      </c>
      <c r="D31" s="256" t="s">
        <v>542</v>
      </c>
      <c r="E31" s="281" t="s">
        <v>544</v>
      </c>
      <c r="F31" s="257" t="s">
        <v>545</v>
      </c>
      <c r="G31" s="257">
        <v>5</v>
      </c>
      <c r="H31" s="257">
        <v>5</v>
      </c>
      <c r="I31" s="256"/>
    </row>
    <row r="32" ht="28.2" customHeight="1" spans="1:9">
      <c r="A32" s="268"/>
      <c r="B32" s="274"/>
      <c r="C32" s="275"/>
      <c r="D32" s="256" t="s">
        <v>425</v>
      </c>
      <c r="E32" s="281" t="s">
        <v>426</v>
      </c>
      <c r="F32" s="281" t="s">
        <v>426</v>
      </c>
      <c r="G32" s="257">
        <v>10</v>
      </c>
      <c r="H32" s="257">
        <v>10</v>
      </c>
      <c r="I32" s="256"/>
    </row>
    <row r="33" ht="28.2" hidden="1" customHeight="1" spans="1:9">
      <c r="A33" s="268"/>
      <c r="B33" s="274"/>
      <c r="C33" s="267" t="s">
        <v>828</v>
      </c>
      <c r="D33" s="256"/>
      <c r="E33" s="257"/>
      <c r="F33" s="257"/>
      <c r="G33" s="257"/>
      <c r="H33" s="257"/>
      <c r="I33" s="256"/>
    </row>
    <row r="34" ht="28.5" customHeight="1" spans="1:9">
      <c r="A34" s="268"/>
      <c r="B34" s="276"/>
      <c r="C34" s="267" t="s">
        <v>316</v>
      </c>
      <c r="D34" s="256" t="s">
        <v>317</v>
      </c>
      <c r="E34" s="281" t="s">
        <v>427</v>
      </c>
      <c r="F34" s="281" t="s">
        <v>427</v>
      </c>
      <c r="G34" s="257">
        <v>10</v>
      </c>
      <c r="H34" s="257">
        <v>10</v>
      </c>
      <c r="I34" s="256"/>
    </row>
    <row r="35" ht="16.5" customHeight="1" spans="1:9">
      <c r="A35" s="268"/>
      <c r="B35" s="252" t="s">
        <v>570</v>
      </c>
      <c r="C35" s="267" t="s">
        <v>325</v>
      </c>
      <c r="D35" s="256" t="s">
        <v>326</v>
      </c>
      <c r="E35" s="281">
        <v>0.9</v>
      </c>
      <c r="F35" s="281">
        <v>0.9</v>
      </c>
      <c r="G35" s="257">
        <v>10</v>
      </c>
      <c r="H35" s="257">
        <v>10</v>
      </c>
      <c r="I35" s="256"/>
    </row>
    <row r="36" ht="23.4" customHeight="1" spans="1:9">
      <c r="A36" s="282"/>
      <c r="B36" s="254" t="s">
        <v>1235</v>
      </c>
      <c r="C36" s="267"/>
      <c r="D36" s="256"/>
      <c r="E36" s="257"/>
      <c r="F36" s="257"/>
      <c r="G36" s="257"/>
      <c r="H36" s="257"/>
      <c r="I36" s="256"/>
    </row>
    <row r="37" ht="16.5" customHeight="1" spans="1:9">
      <c r="A37" s="254" t="s">
        <v>1221</v>
      </c>
      <c r="B37" s="254"/>
      <c r="C37" s="257"/>
      <c r="D37" s="257"/>
      <c r="E37" s="257"/>
      <c r="F37" s="257"/>
      <c r="G37" s="257">
        <f>G10+SUM(G20:G36)</f>
        <v>100</v>
      </c>
      <c r="H37" s="257">
        <f>I10+SUM(H20:H36)</f>
        <v>93</v>
      </c>
      <c r="I37" s="256"/>
    </row>
    <row r="38" ht="22.95" hidden="1" customHeight="1" spans="1:9">
      <c r="A38" s="246"/>
      <c r="B38" s="251"/>
      <c r="C38" s="246"/>
      <c r="D38" s="246"/>
      <c r="E38" s="246"/>
      <c r="F38" s="246"/>
      <c r="G38" s="246"/>
      <c r="H38" s="246"/>
      <c r="I38" s="246"/>
    </row>
    <row r="39" ht="29.4" customHeight="1" spans="1:9">
      <c r="A39" s="246"/>
      <c r="B39" s="251"/>
      <c r="C39" s="246"/>
      <c r="D39" s="246"/>
      <c r="E39" s="246"/>
      <c r="F39" s="246"/>
      <c r="G39" s="246"/>
      <c r="H39" s="246"/>
      <c r="I39" s="246"/>
    </row>
  </sheetData>
  <mergeCells count="43">
    <mergeCell ref="B7:E7"/>
    <mergeCell ref="G7:I7"/>
    <mergeCell ref="B10:C10"/>
    <mergeCell ref="B11:C11"/>
    <mergeCell ref="B12:C12"/>
    <mergeCell ref="B13:C13"/>
    <mergeCell ref="B14:E14"/>
    <mergeCell ref="F14:I14"/>
    <mergeCell ref="B15:E15"/>
    <mergeCell ref="F15:I15"/>
    <mergeCell ref="B16:E16"/>
    <mergeCell ref="F16:I16"/>
    <mergeCell ref="A37:F37"/>
    <mergeCell ref="A8:A13"/>
    <mergeCell ref="A14:A16"/>
    <mergeCell ref="A17:A36"/>
    <mergeCell ref="B17:B19"/>
    <mergeCell ref="B20:B27"/>
    <mergeCell ref="B30:B34"/>
    <mergeCell ref="C17:C19"/>
    <mergeCell ref="C20:C21"/>
    <mergeCell ref="C22:C26"/>
    <mergeCell ref="C28:C29"/>
    <mergeCell ref="C31:C32"/>
    <mergeCell ref="C35:C36"/>
    <mergeCell ref="D17:D19"/>
    <mergeCell ref="D35:D36"/>
    <mergeCell ref="E17:E19"/>
    <mergeCell ref="E35:E36"/>
    <mergeCell ref="F17:F19"/>
    <mergeCell ref="F35:F36"/>
    <mergeCell ref="G8:G9"/>
    <mergeCell ref="G17:G19"/>
    <mergeCell ref="G35:G36"/>
    <mergeCell ref="H8:H9"/>
    <mergeCell ref="H17:H19"/>
    <mergeCell ref="H35:H36"/>
    <mergeCell ref="I8:I9"/>
    <mergeCell ref="I17:I19"/>
    <mergeCell ref="I35:I36"/>
    <mergeCell ref="A2:I3"/>
    <mergeCell ref="B5:I6"/>
    <mergeCell ref="B8:C9"/>
  </mergeCells>
  <printOptions horizontalCentered="1"/>
  <pageMargins left="0.393055555555556" right="0.393055555555556" top="0.590277777777778" bottom="0.393055555555556" header="0.511805555555556" footer="0.511805555555556"/>
  <pageSetup paperSize="9" scale="86" fitToHeight="0" orientation="portrait"/>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33"/>
  <sheetViews>
    <sheetView view="pageBreakPreview" zoomScaleNormal="100" zoomScaleSheetLayoutView="100" topLeftCell="A19" workbookViewId="0">
      <selection activeCell="D39" sqref="D39"/>
    </sheetView>
  </sheetViews>
  <sheetFormatPr defaultColWidth="10" defaultRowHeight="12"/>
  <cols>
    <col min="1" max="1" width="9.21666666666667" style="221" customWidth="1"/>
    <col min="2" max="2" width="10" style="221"/>
    <col min="3" max="3" width="14.4416666666667" style="221" customWidth="1"/>
    <col min="4" max="4" width="13.8833333333333" style="221" customWidth="1"/>
    <col min="5" max="5" width="11.3333333333333" style="221" customWidth="1"/>
    <col min="6" max="6" width="10.4416666666667" style="221" customWidth="1"/>
    <col min="7" max="7" width="7.44166666666667" style="221" customWidth="1"/>
    <col min="8" max="8" width="8.10833333333333" style="221" customWidth="1"/>
    <col min="9" max="9" width="15.1083333333333" style="221" customWidth="1"/>
    <col min="10" max="258" width="10" style="221"/>
    <col min="259" max="259" width="14.4416666666667" style="221" customWidth="1"/>
    <col min="260" max="260" width="12.3333333333333" style="221" customWidth="1"/>
    <col min="261" max="261" width="10" style="221"/>
    <col min="262" max="262" width="10.4416666666667" style="221" customWidth="1"/>
    <col min="263" max="264" width="10" style="221"/>
    <col min="265" max="265" width="16.1083333333333" style="221" customWidth="1"/>
    <col min="266" max="514" width="10" style="221"/>
    <col min="515" max="515" width="14.4416666666667" style="221" customWidth="1"/>
    <col min="516" max="516" width="12.3333333333333" style="221" customWidth="1"/>
    <col min="517" max="517" width="10" style="221"/>
    <col min="518" max="518" width="10.4416666666667" style="221" customWidth="1"/>
    <col min="519" max="520" width="10" style="221"/>
    <col min="521" max="521" width="16.1083333333333" style="221" customWidth="1"/>
    <col min="522" max="770" width="10" style="221"/>
    <col min="771" max="771" width="14.4416666666667" style="221" customWidth="1"/>
    <col min="772" max="772" width="12.3333333333333" style="221" customWidth="1"/>
    <col min="773" max="773" width="10" style="221"/>
    <col min="774" max="774" width="10.4416666666667" style="221" customWidth="1"/>
    <col min="775" max="776" width="10" style="221"/>
    <col min="777" max="777" width="16.1083333333333" style="221" customWidth="1"/>
    <col min="778" max="1026" width="10" style="221"/>
    <col min="1027" max="1027" width="14.4416666666667" style="221" customWidth="1"/>
    <col min="1028" max="1028" width="12.3333333333333" style="221" customWidth="1"/>
    <col min="1029" max="1029" width="10" style="221"/>
    <col min="1030" max="1030" width="10.4416666666667" style="221" customWidth="1"/>
    <col min="1031" max="1032" width="10" style="221"/>
    <col min="1033" max="1033" width="16.1083333333333" style="221" customWidth="1"/>
    <col min="1034" max="1282" width="10" style="221"/>
    <col min="1283" max="1283" width="14.4416666666667" style="221" customWidth="1"/>
    <col min="1284" max="1284" width="12.3333333333333" style="221" customWidth="1"/>
    <col min="1285" max="1285" width="10" style="221"/>
    <col min="1286" max="1286" width="10.4416666666667" style="221" customWidth="1"/>
    <col min="1287" max="1288" width="10" style="221"/>
    <col min="1289" max="1289" width="16.1083333333333" style="221" customWidth="1"/>
    <col min="1290" max="1538" width="10" style="221"/>
    <col min="1539" max="1539" width="14.4416666666667" style="221" customWidth="1"/>
    <col min="1540" max="1540" width="12.3333333333333" style="221" customWidth="1"/>
    <col min="1541" max="1541" width="10" style="221"/>
    <col min="1542" max="1542" width="10.4416666666667" style="221" customWidth="1"/>
    <col min="1543" max="1544" width="10" style="221"/>
    <col min="1545" max="1545" width="16.1083333333333" style="221" customWidth="1"/>
    <col min="1546" max="1794" width="10" style="221"/>
    <col min="1795" max="1795" width="14.4416666666667" style="221" customWidth="1"/>
    <col min="1796" max="1796" width="12.3333333333333" style="221" customWidth="1"/>
    <col min="1797" max="1797" width="10" style="221"/>
    <col min="1798" max="1798" width="10.4416666666667" style="221" customWidth="1"/>
    <col min="1799" max="1800" width="10" style="221"/>
    <col min="1801" max="1801" width="16.1083333333333" style="221" customWidth="1"/>
    <col min="1802" max="2050" width="10" style="221"/>
    <col min="2051" max="2051" width="14.4416666666667" style="221" customWidth="1"/>
    <col min="2052" max="2052" width="12.3333333333333" style="221" customWidth="1"/>
    <col min="2053" max="2053" width="10" style="221"/>
    <col min="2054" max="2054" width="10.4416666666667" style="221" customWidth="1"/>
    <col min="2055" max="2056" width="10" style="221"/>
    <col min="2057" max="2057" width="16.1083333333333" style="221" customWidth="1"/>
    <col min="2058" max="2306" width="10" style="221"/>
    <col min="2307" max="2307" width="14.4416666666667" style="221" customWidth="1"/>
    <col min="2308" max="2308" width="12.3333333333333" style="221" customWidth="1"/>
    <col min="2309" max="2309" width="10" style="221"/>
    <col min="2310" max="2310" width="10.4416666666667" style="221" customWidth="1"/>
    <col min="2311" max="2312" width="10" style="221"/>
    <col min="2313" max="2313" width="16.1083333333333" style="221" customWidth="1"/>
    <col min="2314" max="2562" width="10" style="221"/>
    <col min="2563" max="2563" width="14.4416666666667" style="221" customWidth="1"/>
    <col min="2564" max="2564" width="12.3333333333333" style="221" customWidth="1"/>
    <col min="2565" max="2565" width="10" style="221"/>
    <col min="2566" max="2566" width="10.4416666666667" style="221" customWidth="1"/>
    <col min="2567" max="2568" width="10" style="221"/>
    <col min="2569" max="2569" width="16.1083333333333" style="221" customWidth="1"/>
    <col min="2570" max="2818" width="10" style="221"/>
    <col min="2819" max="2819" width="14.4416666666667" style="221" customWidth="1"/>
    <col min="2820" max="2820" width="12.3333333333333" style="221" customWidth="1"/>
    <col min="2821" max="2821" width="10" style="221"/>
    <col min="2822" max="2822" width="10.4416666666667" style="221" customWidth="1"/>
    <col min="2823" max="2824" width="10" style="221"/>
    <col min="2825" max="2825" width="16.1083333333333" style="221" customWidth="1"/>
    <col min="2826" max="3074" width="10" style="221"/>
    <col min="3075" max="3075" width="14.4416666666667" style="221" customWidth="1"/>
    <col min="3076" max="3076" width="12.3333333333333" style="221" customWidth="1"/>
    <col min="3077" max="3077" width="10" style="221"/>
    <col min="3078" max="3078" width="10.4416666666667" style="221" customWidth="1"/>
    <col min="3079" max="3080" width="10" style="221"/>
    <col min="3081" max="3081" width="16.1083333333333" style="221" customWidth="1"/>
    <col min="3082" max="3330" width="10" style="221"/>
    <col min="3331" max="3331" width="14.4416666666667" style="221" customWidth="1"/>
    <col min="3332" max="3332" width="12.3333333333333" style="221" customWidth="1"/>
    <col min="3333" max="3333" width="10" style="221"/>
    <col min="3334" max="3334" width="10.4416666666667" style="221" customWidth="1"/>
    <col min="3335" max="3336" width="10" style="221"/>
    <col min="3337" max="3337" width="16.1083333333333" style="221" customWidth="1"/>
    <col min="3338" max="3586" width="10" style="221"/>
    <col min="3587" max="3587" width="14.4416666666667" style="221" customWidth="1"/>
    <col min="3588" max="3588" width="12.3333333333333" style="221" customWidth="1"/>
    <col min="3589" max="3589" width="10" style="221"/>
    <col min="3590" max="3590" width="10.4416666666667" style="221" customWidth="1"/>
    <col min="3591" max="3592" width="10" style="221"/>
    <col min="3593" max="3593" width="16.1083333333333" style="221" customWidth="1"/>
    <col min="3594" max="3842" width="10" style="221"/>
    <col min="3843" max="3843" width="14.4416666666667" style="221" customWidth="1"/>
    <col min="3844" max="3844" width="12.3333333333333" style="221" customWidth="1"/>
    <col min="3845" max="3845" width="10" style="221"/>
    <col min="3846" max="3846" width="10.4416666666667" style="221" customWidth="1"/>
    <col min="3847" max="3848" width="10" style="221"/>
    <col min="3849" max="3849" width="16.1083333333333" style="221" customWidth="1"/>
    <col min="3850" max="4098" width="10" style="221"/>
    <col min="4099" max="4099" width="14.4416666666667" style="221" customWidth="1"/>
    <col min="4100" max="4100" width="12.3333333333333" style="221" customWidth="1"/>
    <col min="4101" max="4101" width="10" style="221"/>
    <col min="4102" max="4102" width="10.4416666666667" style="221" customWidth="1"/>
    <col min="4103" max="4104" width="10" style="221"/>
    <col min="4105" max="4105" width="16.1083333333333" style="221" customWidth="1"/>
    <col min="4106" max="4354" width="10" style="221"/>
    <col min="4355" max="4355" width="14.4416666666667" style="221" customWidth="1"/>
    <col min="4356" max="4356" width="12.3333333333333" style="221" customWidth="1"/>
    <col min="4357" max="4357" width="10" style="221"/>
    <col min="4358" max="4358" width="10.4416666666667" style="221" customWidth="1"/>
    <col min="4359" max="4360" width="10" style="221"/>
    <col min="4361" max="4361" width="16.1083333333333" style="221" customWidth="1"/>
    <col min="4362" max="4610" width="10" style="221"/>
    <col min="4611" max="4611" width="14.4416666666667" style="221" customWidth="1"/>
    <col min="4612" max="4612" width="12.3333333333333" style="221" customWidth="1"/>
    <col min="4613" max="4613" width="10" style="221"/>
    <col min="4614" max="4614" width="10.4416666666667" style="221" customWidth="1"/>
    <col min="4615" max="4616" width="10" style="221"/>
    <col min="4617" max="4617" width="16.1083333333333" style="221" customWidth="1"/>
    <col min="4618" max="4866" width="10" style="221"/>
    <col min="4867" max="4867" width="14.4416666666667" style="221" customWidth="1"/>
    <col min="4868" max="4868" width="12.3333333333333" style="221" customWidth="1"/>
    <col min="4869" max="4869" width="10" style="221"/>
    <col min="4870" max="4870" width="10.4416666666667" style="221" customWidth="1"/>
    <col min="4871" max="4872" width="10" style="221"/>
    <col min="4873" max="4873" width="16.1083333333333" style="221" customWidth="1"/>
    <col min="4874" max="5122" width="10" style="221"/>
    <col min="5123" max="5123" width="14.4416666666667" style="221" customWidth="1"/>
    <col min="5124" max="5124" width="12.3333333333333" style="221" customWidth="1"/>
    <col min="5125" max="5125" width="10" style="221"/>
    <col min="5126" max="5126" width="10.4416666666667" style="221" customWidth="1"/>
    <col min="5127" max="5128" width="10" style="221"/>
    <col min="5129" max="5129" width="16.1083333333333" style="221" customWidth="1"/>
    <col min="5130" max="5378" width="10" style="221"/>
    <col min="5379" max="5379" width="14.4416666666667" style="221" customWidth="1"/>
    <col min="5380" max="5380" width="12.3333333333333" style="221" customWidth="1"/>
    <col min="5381" max="5381" width="10" style="221"/>
    <col min="5382" max="5382" width="10.4416666666667" style="221" customWidth="1"/>
    <col min="5383" max="5384" width="10" style="221"/>
    <col min="5385" max="5385" width="16.1083333333333" style="221" customWidth="1"/>
    <col min="5386" max="5634" width="10" style="221"/>
    <col min="5635" max="5635" width="14.4416666666667" style="221" customWidth="1"/>
    <col min="5636" max="5636" width="12.3333333333333" style="221" customWidth="1"/>
    <col min="5637" max="5637" width="10" style="221"/>
    <col min="5638" max="5638" width="10.4416666666667" style="221" customWidth="1"/>
    <col min="5639" max="5640" width="10" style="221"/>
    <col min="5641" max="5641" width="16.1083333333333" style="221" customWidth="1"/>
    <col min="5642" max="5890" width="10" style="221"/>
    <col min="5891" max="5891" width="14.4416666666667" style="221" customWidth="1"/>
    <col min="5892" max="5892" width="12.3333333333333" style="221" customWidth="1"/>
    <col min="5893" max="5893" width="10" style="221"/>
    <col min="5894" max="5894" width="10.4416666666667" style="221" customWidth="1"/>
    <col min="5895" max="5896" width="10" style="221"/>
    <col min="5897" max="5897" width="16.1083333333333" style="221" customWidth="1"/>
    <col min="5898" max="6146" width="10" style="221"/>
    <col min="6147" max="6147" width="14.4416666666667" style="221" customWidth="1"/>
    <col min="6148" max="6148" width="12.3333333333333" style="221" customWidth="1"/>
    <col min="6149" max="6149" width="10" style="221"/>
    <col min="6150" max="6150" width="10.4416666666667" style="221" customWidth="1"/>
    <col min="6151" max="6152" width="10" style="221"/>
    <col min="6153" max="6153" width="16.1083333333333" style="221" customWidth="1"/>
    <col min="6154" max="6402" width="10" style="221"/>
    <col min="6403" max="6403" width="14.4416666666667" style="221" customWidth="1"/>
    <col min="6404" max="6404" width="12.3333333333333" style="221" customWidth="1"/>
    <col min="6405" max="6405" width="10" style="221"/>
    <col min="6406" max="6406" width="10.4416666666667" style="221" customWidth="1"/>
    <col min="6407" max="6408" width="10" style="221"/>
    <col min="6409" max="6409" width="16.1083333333333" style="221" customWidth="1"/>
    <col min="6410" max="6658" width="10" style="221"/>
    <col min="6659" max="6659" width="14.4416666666667" style="221" customWidth="1"/>
    <col min="6660" max="6660" width="12.3333333333333" style="221" customWidth="1"/>
    <col min="6661" max="6661" width="10" style="221"/>
    <col min="6662" max="6662" width="10.4416666666667" style="221" customWidth="1"/>
    <col min="6663" max="6664" width="10" style="221"/>
    <col min="6665" max="6665" width="16.1083333333333" style="221" customWidth="1"/>
    <col min="6666" max="6914" width="10" style="221"/>
    <col min="6915" max="6915" width="14.4416666666667" style="221" customWidth="1"/>
    <col min="6916" max="6916" width="12.3333333333333" style="221" customWidth="1"/>
    <col min="6917" max="6917" width="10" style="221"/>
    <col min="6918" max="6918" width="10.4416666666667" style="221" customWidth="1"/>
    <col min="6919" max="6920" width="10" style="221"/>
    <col min="6921" max="6921" width="16.1083333333333" style="221" customWidth="1"/>
    <col min="6922" max="7170" width="10" style="221"/>
    <col min="7171" max="7171" width="14.4416666666667" style="221" customWidth="1"/>
    <col min="7172" max="7172" width="12.3333333333333" style="221" customWidth="1"/>
    <col min="7173" max="7173" width="10" style="221"/>
    <col min="7174" max="7174" width="10.4416666666667" style="221" customWidth="1"/>
    <col min="7175" max="7176" width="10" style="221"/>
    <col min="7177" max="7177" width="16.1083333333333" style="221" customWidth="1"/>
    <col min="7178" max="7426" width="10" style="221"/>
    <col min="7427" max="7427" width="14.4416666666667" style="221" customWidth="1"/>
    <col min="7428" max="7428" width="12.3333333333333" style="221" customWidth="1"/>
    <col min="7429" max="7429" width="10" style="221"/>
    <col min="7430" max="7430" width="10.4416666666667" style="221" customWidth="1"/>
    <col min="7431" max="7432" width="10" style="221"/>
    <col min="7433" max="7433" width="16.1083333333333" style="221" customWidth="1"/>
    <col min="7434" max="7682" width="10" style="221"/>
    <col min="7683" max="7683" width="14.4416666666667" style="221" customWidth="1"/>
    <col min="7684" max="7684" width="12.3333333333333" style="221" customWidth="1"/>
    <col min="7685" max="7685" width="10" style="221"/>
    <col min="7686" max="7686" width="10.4416666666667" style="221" customWidth="1"/>
    <col min="7687" max="7688" width="10" style="221"/>
    <col min="7689" max="7689" width="16.1083333333333" style="221" customWidth="1"/>
    <col min="7690" max="7938" width="10" style="221"/>
    <col min="7939" max="7939" width="14.4416666666667" style="221" customWidth="1"/>
    <col min="7940" max="7940" width="12.3333333333333" style="221" customWidth="1"/>
    <col min="7941" max="7941" width="10" style="221"/>
    <col min="7942" max="7942" width="10.4416666666667" style="221" customWidth="1"/>
    <col min="7943" max="7944" width="10" style="221"/>
    <col min="7945" max="7945" width="16.1083333333333" style="221" customWidth="1"/>
    <col min="7946" max="8194" width="10" style="221"/>
    <col min="8195" max="8195" width="14.4416666666667" style="221" customWidth="1"/>
    <col min="8196" max="8196" width="12.3333333333333" style="221" customWidth="1"/>
    <col min="8197" max="8197" width="10" style="221"/>
    <col min="8198" max="8198" width="10.4416666666667" style="221" customWidth="1"/>
    <col min="8199" max="8200" width="10" style="221"/>
    <col min="8201" max="8201" width="16.1083333333333" style="221" customWidth="1"/>
    <col min="8202" max="8450" width="10" style="221"/>
    <col min="8451" max="8451" width="14.4416666666667" style="221" customWidth="1"/>
    <col min="8452" max="8452" width="12.3333333333333" style="221" customWidth="1"/>
    <col min="8453" max="8453" width="10" style="221"/>
    <col min="8454" max="8454" width="10.4416666666667" style="221" customWidth="1"/>
    <col min="8455" max="8456" width="10" style="221"/>
    <col min="8457" max="8457" width="16.1083333333333" style="221" customWidth="1"/>
    <col min="8458" max="8706" width="10" style="221"/>
    <col min="8707" max="8707" width="14.4416666666667" style="221" customWidth="1"/>
    <col min="8708" max="8708" width="12.3333333333333" style="221" customWidth="1"/>
    <col min="8709" max="8709" width="10" style="221"/>
    <col min="8710" max="8710" width="10.4416666666667" style="221" customWidth="1"/>
    <col min="8711" max="8712" width="10" style="221"/>
    <col min="8713" max="8713" width="16.1083333333333" style="221" customWidth="1"/>
    <col min="8714" max="8962" width="10" style="221"/>
    <col min="8963" max="8963" width="14.4416666666667" style="221" customWidth="1"/>
    <col min="8964" max="8964" width="12.3333333333333" style="221" customWidth="1"/>
    <col min="8965" max="8965" width="10" style="221"/>
    <col min="8966" max="8966" width="10.4416666666667" style="221" customWidth="1"/>
    <col min="8967" max="8968" width="10" style="221"/>
    <col min="8969" max="8969" width="16.1083333333333" style="221" customWidth="1"/>
    <col min="8970" max="9218" width="10" style="221"/>
    <col min="9219" max="9219" width="14.4416666666667" style="221" customWidth="1"/>
    <col min="9220" max="9220" width="12.3333333333333" style="221" customWidth="1"/>
    <col min="9221" max="9221" width="10" style="221"/>
    <col min="9222" max="9222" width="10.4416666666667" style="221" customWidth="1"/>
    <col min="9223" max="9224" width="10" style="221"/>
    <col min="9225" max="9225" width="16.1083333333333" style="221" customWidth="1"/>
    <col min="9226" max="9474" width="10" style="221"/>
    <col min="9475" max="9475" width="14.4416666666667" style="221" customWidth="1"/>
    <col min="9476" max="9476" width="12.3333333333333" style="221" customWidth="1"/>
    <col min="9477" max="9477" width="10" style="221"/>
    <col min="9478" max="9478" width="10.4416666666667" style="221" customWidth="1"/>
    <col min="9479" max="9480" width="10" style="221"/>
    <col min="9481" max="9481" width="16.1083333333333" style="221" customWidth="1"/>
    <col min="9482" max="9730" width="10" style="221"/>
    <col min="9731" max="9731" width="14.4416666666667" style="221" customWidth="1"/>
    <col min="9732" max="9732" width="12.3333333333333" style="221" customWidth="1"/>
    <col min="9733" max="9733" width="10" style="221"/>
    <col min="9734" max="9734" width="10.4416666666667" style="221" customWidth="1"/>
    <col min="9735" max="9736" width="10" style="221"/>
    <col min="9737" max="9737" width="16.1083333333333" style="221" customWidth="1"/>
    <col min="9738" max="9986" width="10" style="221"/>
    <col min="9987" max="9987" width="14.4416666666667" style="221" customWidth="1"/>
    <col min="9988" max="9988" width="12.3333333333333" style="221" customWidth="1"/>
    <col min="9989" max="9989" width="10" style="221"/>
    <col min="9990" max="9990" width="10.4416666666667" style="221" customWidth="1"/>
    <col min="9991" max="9992" width="10" style="221"/>
    <col min="9993" max="9993" width="16.1083333333333" style="221" customWidth="1"/>
    <col min="9994" max="10242" width="10" style="221"/>
    <col min="10243" max="10243" width="14.4416666666667" style="221" customWidth="1"/>
    <col min="10244" max="10244" width="12.3333333333333" style="221" customWidth="1"/>
    <col min="10245" max="10245" width="10" style="221"/>
    <col min="10246" max="10246" width="10.4416666666667" style="221" customWidth="1"/>
    <col min="10247" max="10248" width="10" style="221"/>
    <col min="10249" max="10249" width="16.1083333333333" style="221" customWidth="1"/>
    <col min="10250" max="10498" width="10" style="221"/>
    <col min="10499" max="10499" width="14.4416666666667" style="221" customWidth="1"/>
    <col min="10500" max="10500" width="12.3333333333333" style="221" customWidth="1"/>
    <col min="10501" max="10501" width="10" style="221"/>
    <col min="10502" max="10502" width="10.4416666666667" style="221" customWidth="1"/>
    <col min="10503" max="10504" width="10" style="221"/>
    <col min="10505" max="10505" width="16.1083333333333" style="221" customWidth="1"/>
    <col min="10506" max="10754" width="10" style="221"/>
    <col min="10755" max="10755" width="14.4416666666667" style="221" customWidth="1"/>
    <col min="10756" max="10756" width="12.3333333333333" style="221" customWidth="1"/>
    <col min="10757" max="10757" width="10" style="221"/>
    <col min="10758" max="10758" width="10.4416666666667" style="221" customWidth="1"/>
    <col min="10759" max="10760" width="10" style="221"/>
    <col min="10761" max="10761" width="16.1083333333333" style="221" customWidth="1"/>
    <col min="10762" max="11010" width="10" style="221"/>
    <col min="11011" max="11011" width="14.4416666666667" style="221" customWidth="1"/>
    <col min="11012" max="11012" width="12.3333333333333" style="221" customWidth="1"/>
    <col min="11013" max="11013" width="10" style="221"/>
    <col min="11014" max="11014" width="10.4416666666667" style="221" customWidth="1"/>
    <col min="11015" max="11016" width="10" style="221"/>
    <col min="11017" max="11017" width="16.1083333333333" style="221" customWidth="1"/>
    <col min="11018" max="11266" width="10" style="221"/>
    <col min="11267" max="11267" width="14.4416666666667" style="221" customWidth="1"/>
    <col min="11268" max="11268" width="12.3333333333333" style="221" customWidth="1"/>
    <col min="11269" max="11269" width="10" style="221"/>
    <col min="11270" max="11270" width="10.4416666666667" style="221" customWidth="1"/>
    <col min="11271" max="11272" width="10" style="221"/>
    <col min="11273" max="11273" width="16.1083333333333" style="221" customWidth="1"/>
    <col min="11274" max="11522" width="10" style="221"/>
    <col min="11523" max="11523" width="14.4416666666667" style="221" customWidth="1"/>
    <col min="11524" max="11524" width="12.3333333333333" style="221" customWidth="1"/>
    <col min="11525" max="11525" width="10" style="221"/>
    <col min="11526" max="11526" width="10.4416666666667" style="221" customWidth="1"/>
    <col min="11527" max="11528" width="10" style="221"/>
    <col min="11529" max="11529" width="16.1083333333333" style="221" customWidth="1"/>
    <col min="11530" max="11778" width="10" style="221"/>
    <col min="11779" max="11779" width="14.4416666666667" style="221" customWidth="1"/>
    <col min="11780" max="11780" width="12.3333333333333" style="221" customWidth="1"/>
    <col min="11781" max="11781" width="10" style="221"/>
    <col min="11782" max="11782" width="10.4416666666667" style="221" customWidth="1"/>
    <col min="11783" max="11784" width="10" style="221"/>
    <col min="11785" max="11785" width="16.1083333333333" style="221" customWidth="1"/>
    <col min="11786" max="12034" width="10" style="221"/>
    <col min="12035" max="12035" width="14.4416666666667" style="221" customWidth="1"/>
    <col min="12036" max="12036" width="12.3333333333333" style="221" customWidth="1"/>
    <col min="12037" max="12037" width="10" style="221"/>
    <col min="12038" max="12038" width="10.4416666666667" style="221" customWidth="1"/>
    <col min="12039" max="12040" width="10" style="221"/>
    <col min="12041" max="12041" width="16.1083333333333" style="221" customWidth="1"/>
    <col min="12042" max="12290" width="10" style="221"/>
    <col min="12291" max="12291" width="14.4416666666667" style="221" customWidth="1"/>
    <col min="12292" max="12292" width="12.3333333333333" style="221" customWidth="1"/>
    <col min="12293" max="12293" width="10" style="221"/>
    <col min="12294" max="12294" width="10.4416666666667" style="221" customWidth="1"/>
    <col min="12295" max="12296" width="10" style="221"/>
    <col min="12297" max="12297" width="16.1083333333333" style="221" customWidth="1"/>
    <col min="12298" max="12546" width="10" style="221"/>
    <col min="12547" max="12547" width="14.4416666666667" style="221" customWidth="1"/>
    <col min="12548" max="12548" width="12.3333333333333" style="221" customWidth="1"/>
    <col min="12549" max="12549" width="10" style="221"/>
    <col min="12550" max="12550" width="10.4416666666667" style="221" customWidth="1"/>
    <col min="12551" max="12552" width="10" style="221"/>
    <col min="12553" max="12553" width="16.1083333333333" style="221" customWidth="1"/>
    <col min="12554" max="12802" width="10" style="221"/>
    <col min="12803" max="12803" width="14.4416666666667" style="221" customWidth="1"/>
    <col min="12804" max="12804" width="12.3333333333333" style="221" customWidth="1"/>
    <col min="12805" max="12805" width="10" style="221"/>
    <col min="12806" max="12806" width="10.4416666666667" style="221" customWidth="1"/>
    <col min="12807" max="12808" width="10" style="221"/>
    <col min="12809" max="12809" width="16.1083333333333" style="221" customWidth="1"/>
    <col min="12810" max="13058" width="10" style="221"/>
    <col min="13059" max="13059" width="14.4416666666667" style="221" customWidth="1"/>
    <col min="13060" max="13060" width="12.3333333333333" style="221" customWidth="1"/>
    <col min="13061" max="13061" width="10" style="221"/>
    <col min="13062" max="13062" width="10.4416666666667" style="221" customWidth="1"/>
    <col min="13063" max="13064" width="10" style="221"/>
    <col min="13065" max="13065" width="16.1083333333333" style="221" customWidth="1"/>
    <col min="13066" max="13314" width="10" style="221"/>
    <col min="13315" max="13315" width="14.4416666666667" style="221" customWidth="1"/>
    <col min="13316" max="13316" width="12.3333333333333" style="221" customWidth="1"/>
    <col min="13317" max="13317" width="10" style="221"/>
    <col min="13318" max="13318" width="10.4416666666667" style="221" customWidth="1"/>
    <col min="13319" max="13320" width="10" style="221"/>
    <col min="13321" max="13321" width="16.1083333333333" style="221" customWidth="1"/>
    <col min="13322" max="13570" width="10" style="221"/>
    <col min="13571" max="13571" width="14.4416666666667" style="221" customWidth="1"/>
    <col min="13572" max="13572" width="12.3333333333333" style="221" customWidth="1"/>
    <col min="13573" max="13573" width="10" style="221"/>
    <col min="13574" max="13574" width="10.4416666666667" style="221" customWidth="1"/>
    <col min="13575" max="13576" width="10" style="221"/>
    <col min="13577" max="13577" width="16.1083333333333" style="221" customWidth="1"/>
    <col min="13578" max="13826" width="10" style="221"/>
    <col min="13827" max="13827" width="14.4416666666667" style="221" customWidth="1"/>
    <col min="13828" max="13828" width="12.3333333333333" style="221" customWidth="1"/>
    <col min="13829" max="13829" width="10" style="221"/>
    <col min="13830" max="13830" width="10.4416666666667" style="221" customWidth="1"/>
    <col min="13831" max="13832" width="10" style="221"/>
    <col min="13833" max="13833" width="16.1083333333333" style="221" customWidth="1"/>
    <col min="13834" max="14082" width="10" style="221"/>
    <col min="14083" max="14083" width="14.4416666666667" style="221" customWidth="1"/>
    <col min="14084" max="14084" width="12.3333333333333" style="221" customWidth="1"/>
    <col min="14085" max="14085" width="10" style="221"/>
    <col min="14086" max="14086" width="10.4416666666667" style="221" customWidth="1"/>
    <col min="14087" max="14088" width="10" style="221"/>
    <col min="14089" max="14089" width="16.1083333333333" style="221" customWidth="1"/>
    <col min="14090" max="14338" width="10" style="221"/>
    <col min="14339" max="14339" width="14.4416666666667" style="221" customWidth="1"/>
    <col min="14340" max="14340" width="12.3333333333333" style="221" customWidth="1"/>
    <col min="14341" max="14341" width="10" style="221"/>
    <col min="14342" max="14342" width="10.4416666666667" style="221" customWidth="1"/>
    <col min="14343" max="14344" width="10" style="221"/>
    <col min="14345" max="14345" width="16.1083333333333" style="221" customWidth="1"/>
    <col min="14346" max="14594" width="10" style="221"/>
    <col min="14595" max="14595" width="14.4416666666667" style="221" customWidth="1"/>
    <col min="14596" max="14596" width="12.3333333333333" style="221" customWidth="1"/>
    <col min="14597" max="14597" width="10" style="221"/>
    <col min="14598" max="14598" width="10.4416666666667" style="221" customWidth="1"/>
    <col min="14599" max="14600" width="10" style="221"/>
    <col min="14601" max="14601" width="16.1083333333333" style="221" customWidth="1"/>
    <col min="14602" max="14850" width="10" style="221"/>
    <col min="14851" max="14851" width="14.4416666666667" style="221" customWidth="1"/>
    <col min="14852" max="14852" width="12.3333333333333" style="221" customWidth="1"/>
    <col min="14853" max="14853" width="10" style="221"/>
    <col min="14854" max="14854" width="10.4416666666667" style="221" customWidth="1"/>
    <col min="14855" max="14856" width="10" style="221"/>
    <col min="14857" max="14857" width="16.1083333333333" style="221" customWidth="1"/>
    <col min="14858" max="15106" width="10" style="221"/>
    <col min="15107" max="15107" width="14.4416666666667" style="221" customWidth="1"/>
    <col min="15108" max="15108" width="12.3333333333333" style="221" customWidth="1"/>
    <col min="15109" max="15109" width="10" style="221"/>
    <col min="15110" max="15110" width="10.4416666666667" style="221" customWidth="1"/>
    <col min="15111" max="15112" width="10" style="221"/>
    <col min="15113" max="15113" width="16.1083333333333" style="221" customWidth="1"/>
    <col min="15114" max="15362" width="10" style="221"/>
    <col min="15363" max="15363" width="14.4416666666667" style="221" customWidth="1"/>
    <col min="15364" max="15364" width="12.3333333333333" style="221" customWidth="1"/>
    <col min="15365" max="15365" width="10" style="221"/>
    <col min="15366" max="15366" width="10.4416666666667" style="221" customWidth="1"/>
    <col min="15367" max="15368" width="10" style="221"/>
    <col min="15369" max="15369" width="16.1083333333333" style="221" customWidth="1"/>
    <col min="15370" max="15618" width="10" style="221"/>
    <col min="15619" max="15619" width="14.4416666666667" style="221" customWidth="1"/>
    <col min="15620" max="15620" width="12.3333333333333" style="221" customWidth="1"/>
    <col min="15621" max="15621" width="10" style="221"/>
    <col min="15622" max="15622" width="10.4416666666667" style="221" customWidth="1"/>
    <col min="15623" max="15624" width="10" style="221"/>
    <col min="15625" max="15625" width="16.1083333333333" style="221" customWidth="1"/>
    <col min="15626" max="15874" width="10" style="221"/>
    <col min="15875" max="15875" width="14.4416666666667" style="221" customWidth="1"/>
    <col min="15876" max="15876" width="12.3333333333333" style="221" customWidth="1"/>
    <col min="15877" max="15877" width="10" style="221"/>
    <col min="15878" max="15878" width="10.4416666666667" style="221" customWidth="1"/>
    <col min="15879" max="15880" width="10" style="221"/>
    <col min="15881" max="15881" width="16.1083333333333" style="221" customWidth="1"/>
    <col min="15882" max="16130" width="10" style="221"/>
    <col min="16131" max="16131" width="14.4416666666667" style="221" customWidth="1"/>
    <col min="16132" max="16132" width="12.3333333333333" style="221" customWidth="1"/>
    <col min="16133" max="16133" width="10" style="221"/>
    <col min="16134" max="16134" width="10.4416666666667" style="221" customWidth="1"/>
    <col min="16135" max="16136" width="10" style="221"/>
    <col min="16137" max="16137" width="16.1083333333333" style="221" customWidth="1"/>
    <col min="16138" max="16384" width="10" style="221"/>
  </cols>
  <sheetData>
    <row r="1" ht="16.5" customHeight="1" spans="1:1">
      <c r="A1" s="221" t="s">
        <v>1236</v>
      </c>
    </row>
    <row r="2" ht="23.25" customHeight="1" spans="1:9">
      <c r="A2" s="201" t="s">
        <v>1237</v>
      </c>
      <c r="B2" s="222"/>
      <c r="C2" s="222"/>
      <c r="D2" s="222"/>
      <c r="E2" s="222"/>
      <c r="F2" s="222"/>
      <c r="G2" s="222"/>
      <c r="H2" s="222"/>
      <c r="I2" s="222"/>
    </row>
    <row r="3" ht="23.25" customHeight="1" spans="1:9">
      <c r="A3" s="222"/>
      <c r="B3" s="222"/>
      <c r="C3" s="222"/>
      <c r="D3" s="222"/>
      <c r="E3" s="222"/>
      <c r="F3" s="222"/>
      <c r="G3" s="222"/>
      <c r="H3" s="222"/>
      <c r="I3" s="222"/>
    </row>
    <row r="4" ht="16.5" customHeight="1" spans="1:9">
      <c r="A4" s="223" t="s">
        <v>780</v>
      </c>
      <c r="B4" s="224" t="s">
        <v>1238</v>
      </c>
      <c r="C4" s="224"/>
      <c r="D4" s="224"/>
      <c r="E4" s="224"/>
      <c r="F4" s="224"/>
      <c r="G4" s="224"/>
      <c r="H4" s="224"/>
      <c r="I4" s="224"/>
    </row>
    <row r="5" ht="16.5" customHeight="1" spans="1:9">
      <c r="A5" s="204"/>
      <c r="B5" s="224"/>
      <c r="C5" s="224"/>
      <c r="D5" s="224"/>
      <c r="E5" s="224"/>
      <c r="F5" s="224"/>
      <c r="G5" s="224"/>
      <c r="H5" s="224"/>
      <c r="I5" s="224"/>
    </row>
    <row r="6" ht="16.5" customHeight="1" spans="1:9">
      <c r="A6" s="225" t="s">
        <v>680</v>
      </c>
      <c r="B6" s="225" t="s">
        <v>681</v>
      </c>
      <c r="C6" s="225"/>
      <c r="D6" s="225"/>
      <c r="E6" s="225"/>
      <c r="F6" s="224" t="s">
        <v>682</v>
      </c>
      <c r="G6" s="225" t="s">
        <v>387</v>
      </c>
      <c r="H6" s="225"/>
      <c r="I6" s="225"/>
    </row>
    <row r="7" ht="16.5" customHeight="1" spans="1:9">
      <c r="A7" s="224" t="s">
        <v>1208</v>
      </c>
      <c r="B7" s="225"/>
      <c r="C7" s="225"/>
      <c r="D7" s="224" t="s">
        <v>143</v>
      </c>
      <c r="E7" s="224" t="s">
        <v>145</v>
      </c>
      <c r="F7" s="226" t="s">
        <v>145</v>
      </c>
      <c r="G7" s="226" t="s">
        <v>146</v>
      </c>
      <c r="H7" s="226" t="s">
        <v>147</v>
      </c>
      <c r="I7" s="226" t="s">
        <v>148</v>
      </c>
    </row>
    <row r="8" ht="16.5" customHeight="1" spans="1:9">
      <c r="A8" s="224"/>
      <c r="B8" s="225"/>
      <c r="C8" s="225"/>
      <c r="D8" s="224" t="s">
        <v>157</v>
      </c>
      <c r="E8" s="224" t="s">
        <v>157</v>
      </c>
      <c r="F8" s="224" t="s">
        <v>158</v>
      </c>
      <c r="G8" s="226"/>
      <c r="H8" s="226"/>
      <c r="I8" s="226"/>
    </row>
    <row r="9" ht="16.5" customHeight="1" spans="1:9">
      <c r="A9" s="224"/>
      <c r="B9" s="225" t="s">
        <v>687</v>
      </c>
      <c r="C9" s="225"/>
      <c r="D9" s="227">
        <v>7.97</v>
      </c>
      <c r="E9" s="227">
        <v>7.97</v>
      </c>
      <c r="F9" s="227">
        <v>8.52</v>
      </c>
      <c r="G9" s="227">
        <v>10</v>
      </c>
      <c r="H9" s="228">
        <f>F9/E9</f>
        <v>1.06900878293601</v>
      </c>
      <c r="I9" s="227">
        <v>6</v>
      </c>
    </row>
    <row r="10" ht="16.5" customHeight="1" spans="1:9">
      <c r="A10" s="224"/>
      <c r="B10" s="225" t="s">
        <v>688</v>
      </c>
      <c r="C10" s="225"/>
      <c r="D10" s="229"/>
      <c r="E10" s="229"/>
      <c r="F10" s="229"/>
      <c r="G10" s="229"/>
      <c r="H10" s="229"/>
      <c r="I10" s="229"/>
    </row>
    <row r="11" ht="16.5" customHeight="1" spans="1:9">
      <c r="A11" s="224"/>
      <c r="B11" s="230" t="s">
        <v>689</v>
      </c>
      <c r="C11" s="230"/>
      <c r="D11" s="225"/>
      <c r="E11" s="225"/>
      <c r="F11" s="225"/>
      <c r="G11" s="225"/>
      <c r="H11" s="225"/>
      <c r="I11" s="225"/>
    </row>
    <row r="12" ht="16.5" hidden="1" customHeight="1" spans="1:9">
      <c r="A12" s="224"/>
      <c r="B12" s="231"/>
      <c r="C12" s="231"/>
      <c r="D12" s="232"/>
      <c r="E12" s="232"/>
      <c r="F12" s="232"/>
      <c r="G12" s="232"/>
      <c r="H12" s="232"/>
      <c r="I12" s="232"/>
    </row>
    <row r="13" ht="16.5" customHeight="1" spans="1:9">
      <c r="A13" s="233" t="s">
        <v>176</v>
      </c>
      <c r="B13" s="224" t="s">
        <v>177</v>
      </c>
      <c r="C13" s="224"/>
      <c r="D13" s="224"/>
      <c r="E13" s="224"/>
      <c r="F13" s="224" t="s">
        <v>178</v>
      </c>
      <c r="G13" s="224"/>
      <c r="H13" s="224"/>
      <c r="I13" s="224"/>
    </row>
    <row r="14" ht="16.5" customHeight="1" spans="1:9">
      <c r="A14" s="233"/>
      <c r="B14" s="232" t="s">
        <v>1239</v>
      </c>
      <c r="C14" s="232"/>
      <c r="D14" s="232"/>
      <c r="E14" s="232"/>
      <c r="F14" s="232" t="s">
        <v>1240</v>
      </c>
      <c r="G14" s="232"/>
      <c r="H14" s="232"/>
      <c r="I14" s="232"/>
    </row>
    <row r="15" ht="16.5" customHeight="1" spans="1:9">
      <c r="A15" s="233"/>
      <c r="B15" s="232" t="s">
        <v>1241</v>
      </c>
      <c r="C15" s="232"/>
      <c r="D15" s="232"/>
      <c r="E15" s="232"/>
      <c r="F15" s="232" t="s">
        <v>1241</v>
      </c>
      <c r="G15" s="232"/>
      <c r="H15" s="232"/>
      <c r="I15" s="232"/>
    </row>
    <row r="16" ht="16.5" customHeight="1" spans="1:9">
      <c r="A16" s="233"/>
      <c r="B16" s="232" t="s">
        <v>1242</v>
      </c>
      <c r="C16" s="232"/>
      <c r="D16" s="232"/>
      <c r="E16" s="232"/>
      <c r="F16" s="232" t="s">
        <v>1242</v>
      </c>
      <c r="G16" s="232"/>
      <c r="H16" s="232"/>
      <c r="I16" s="232"/>
    </row>
    <row r="17" ht="16.5" hidden="1" customHeight="1" spans="1:9">
      <c r="A17" s="233"/>
      <c r="B17" s="225"/>
      <c r="C17" s="225"/>
      <c r="D17" s="225"/>
      <c r="E17" s="225"/>
      <c r="F17" s="234"/>
      <c r="G17" s="234"/>
      <c r="H17" s="234"/>
      <c r="I17" s="234"/>
    </row>
    <row r="18" ht="11.25" customHeight="1" spans="1:9">
      <c r="A18" s="235" t="s">
        <v>761</v>
      </c>
      <c r="B18" s="224" t="s">
        <v>195</v>
      </c>
      <c r="C18" s="224" t="s">
        <v>196</v>
      </c>
      <c r="D18" s="224" t="s">
        <v>197</v>
      </c>
      <c r="E18" s="223" t="s">
        <v>368</v>
      </c>
      <c r="F18" s="223" t="s">
        <v>369</v>
      </c>
      <c r="G18" s="224" t="s">
        <v>146</v>
      </c>
      <c r="H18" s="224" t="s">
        <v>148</v>
      </c>
      <c r="I18" s="223" t="s">
        <v>445</v>
      </c>
    </row>
    <row r="19" ht="11.25" customHeight="1" spans="1:9">
      <c r="A19" s="235"/>
      <c r="B19" s="224"/>
      <c r="C19" s="224"/>
      <c r="D19" s="224"/>
      <c r="E19" s="236"/>
      <c r="F19" s="236"/>
      <c r="G19" s="224"/>
      <c r="H19" s="224"/>
      <c r="I19" s="220"/>
    </row>
    <row r="20" ht="11.25" customHeight="1" spans="1:9">
      <c r="A20" s="235"/>
      <c r="B20" s="224"/>
      <c r="C20" s="224"/>
      <c r="D20" s="224"/>
      <c r="E20" s="237"/>
      <c r="F20" s="237"/>
      <c r="G20" s="224"/>
      <c r="H20" s="224"/>
      <c r="I20" s="204"/>
    </row>
    <row r="21" ht="28.5" customHeight="1" spans="1:9">
      <c r="A21" s="235"/>
      <c r="B21" s="238" t="s">
        <v>1216</v>
      </c>
      <c r="C21" s="239" t="s">
        <v>447</v>
      </c>
      <c r="D21" s="229" t="s">
        <v>1243</v>
      </c>
      <c r="E21" s="239" t="s">
        <v>1244</v>
      </c>
      <c r="F21" s="239" t="s">
        <v>1245</v>
      </c>
      <c r="G21" s="239">
        <v>5</v>
      </c>
      <c r="H21" s="239">
        <v>0</v>
      </c>
      <c r="I21" s="239" t="s">
        <v>1246</v>
      </c>
    </row>
    <row r="22" ht="28.5" customHeight="1" spans="1:9">
      <c r="A22" s="235"/>
      <c r="B22" s="236"/>
      <c r="C22" s="239"/>
      <c r="D22" s="229" t="s">
        <v>1247</v>
      </c>
      <c r="E22" s="239" t="s">
        <v>1248</v>
      </c>
      <c r="F22" s="239" t="s">
        <v>1249</v>
      </c>
      <c r="G22" s="239">
        <v>5</v>
      </c>
      <c r="H22" s="239">
        <v>5</v>
      </c>
      <c r="I22" s="229"/>
    </row>
    <row r="23" ht="28.5" customHeight="1" spans="1:9">
      <c r="A23" s="235"/>
      <c r="B23" s="236"/>
      <c r="C23" s="240" t="s">
        <v>458</v>
      </c>
      <c r="D23" s="229" t="s">
        <v>254</v>
      </c>
      <c r="E23" s="241">
        <v>1</v>
      </c>
      <c r="F23" s="241">
        <v>1</v>
      </c>
      <c r="G23" s="239">
        <v>10</v>
      </c>
      <c r="H23" s="239">
        <v>10</v>
      </c>
      <c r="I23" s="229"/>
    </row>
    <row r="24" ht="28.5" customHeight="1" spans="1:9">
      <c r="A24" s="235"/>
      <c r="B24" s="236"/>
      <c r="C24" s="240"/>
      <c r="D24" s="229" t="s">
        <v>258</v>
      </c>
      <c r="E24" s="241">
        <v>1</v>
      </c>
      <c r="F24" s="241">
        <v>1</v>
      </c>
      <c r="G24" s="239">
        <v>10</v>
      </c>
      <c r="H24" s="239">
        <v>10</v>
      </c>
      <c r="I24" s="229"/>
    </row>
    <row r="25" ht="28.5" customHeight="1" spans="1:9">
      <c r="A25" s="235"/>
      <c r="B25" s="236"/>
      <c r="C25" s="242"/>
      <c r="D25" s="229" t="s">
        <v>1250</v>
      </c>
      <c r="E25" s="243" t="s">
        <v>413</v>
      </c>
      <c r="F25" s="241">
        <v>1</v>
      </c>
      <c r="G25" s="239">
        <v>10</v>
      </c>
      <c r="H25" s="239">
        <v>10</v>
      </c>
      <c r="I25" s="229"/>
    </row>
    <row r="26" ht="28.5" customHeight="1" spans="1:9">
      <c r="A26" s="235"/>
      <c r="B26" s="237"/>
      <c r="C26" s="239" t="s">
        <v>463</v>
      </c>
      <c r="D26" s="229" t="s">
        <v>1251</v>
      </c>
      <c r="E26" s="219" t="s">
        <v>413</v>
      </c>
      <c r="F26" s="241">
        <v>0.99</v>
      </c>
      <c r="G26" s="239">
        <v>10</v>
      </c>
      <c r="H26" s="239">
        <v>10</v>
      </c>
      <c r="I26" s="229"/>
    </row>
    <row r="27" ht="28.5" customHeight="1" spans="1:9">
      <c r="A27" s="235"/>
      <c r="B27" s="238" t="s">
        <v>479</v>
      </c>
      <c r="C27" s="239" t="s">
        <v>380</v>
      </c>
      <c r="D27" s="229" t="s">
        <v>1220</v>
      </c>
      <c r="E27" s="239" t="s">
        <v>1252</v>
      </c>
      <c r="F27" s="239" t="s">
        <v>1253</v>
      </c>
      <c r="G27" s="239">
        <v>10</v>
      </c>
      <c r="H27" s="239">
        <v>10</v>
      </c>
      <c r="I27" s="229"/>
    </row>
    <row r="28" ht="28.5" customHeight="1" spans="1:9">
      <c r="A28" s="235"/>
      <c r="B28" s="240"/>
      <c r="C28" s="239" t="s">
        <v>299</v>
      </c>
      <c r="D28" s="229" t="s">
        <v>1254</v>
      </c>
      <c r="E28" s="241" t="s">
        <v>1169</v>
      </c>
      <c r="F28" s="241" t="s">
        <v>1169</v>
      </c>
      <c r="G28" s="239">
        <v>10</v>
      </c>
      <c r="H28" s="239">
        <v>10</v>
      </c>
      <c r="I28" s="229"/>
    </row>
    <row r="29" ht="30.75" customHeight="1" spans="1:9">
      <c r="A29" s="235"/>
      <c r="B29" s="242"/>
      <c r="C29" s="239" t="s">
        <v>316</v>
      </c>
      <c r="D29" s="229" t="s">
        <v>317</v>
      </c>
      <c r="E29" s="241" t="s">
        <v>318</v>
      </c>
      <c r="F29" s="241" t="s">
        <v>318</v>
      </c>
      <c r="G29" s="239">
        <v>10</v>
      </c>
      <c r="H29" s="239">
        <v>10</v>
      </c>
      <c r="I29" s="229"/>
    </row>
    <row r="30" ht="32.25" customHeight="1" spans="1:9">
      <c r="A30" s="235"/>
      <c r="B30" s="239" t="s">
        <v>386</v>
      </c>
      <c r="C30" s="224" t="s">
        <v>325</v>
      </c>
      <c r="D30" s="225" t="s">
        <v>326</v>
      </c>
      <c r="E30" s="244">
        <v>0.9</v>
      </c>
      <c r="F30" s="227" t="s">
        <v>1085</v>
      </c>
      <c r="G30" s="224">
        <v>10</v>
      </c>
      <c r="H30" s="224">
        <v>10</v>
      </c>
      <c r="I30" s="225"/>
    </row>
    <row r="31" ht="16.5" customHeight="1" spans="1:9">
      <c r="A31" s="224" t="s">
        <v>1221</v>
      </c>
      <c r="B31" s="224"/>
      <c r="C31" s="224"/>
      <c r="D31" s="224"/>
      <c r="E31" s="224"/>
      <c r="F31" s="245"/>
      <c r="G31" s="245">
        <f>G9+SUM(G21:G30)</f>
        <v>100</v>
      </c>
      <c r="H31" s="224">
        <f>I9+SUM(H21:H30)</f>
        <v>91</v>
      </c>
      <c r="I31" s="225"/>
    </row>
    <row r="32" ht="27.6" customHeight="1" spans="1:9">
      <c r="A32" s="246"/>
      <c r="B32" s="246"/>
      <c r="C32" s="246"/>
      <c r="D32" s="246"/>
      <c r="E32" s="246"/>
      <c r="F32" s="246"/>
      <c r="G32" s="246"/>
      <c r="H32" s="246"/>
      <c r="I32" s="246"/>
    </row>
    <row r="33" spans="1:9">
      <c r="A33" s="247"/>
      <c r="B33" s="247"/>
      <c r="C33" s="247"/>
      <c r="D33" s="247"/>
      <c r="E33" s="247"/>
      <c r="F33" s="247"/>
      <c r="G33" s="247"/>
      <c r="H33" s="247"/>
      <c r="I33" s="247"/>
    </row>
  </sheetData>
  <mergeCells count="39">
    <mergeCell ref="B6:E6"/>
    <mergeCell ref="G6:I6"/>
    <mergeCell ref="B9:C9"/>
    <mergeCell ref="B10:C10"/>
    <mergeCell ref="B11:C11"/>
    <mergeCell ref="B12:C12"/>
    <mergeCell ref="B13:E13"/>
    <mergeCell ref="F13:I13"/>
    <mergeCell ref="B14:E14"/>
    <mergeCell ref="F14:I14"/>
    <mergeCell ref="B15:E15"/>
    <mergeCell ref="F15:I15"/>
    <mergeCell ref="B16:E16"/>
    <mergeCell ref="F16:I16"/>
    <mergeCell ref="B17:E17"/>
    <mergeCell ref="F17:I17"/>
    <mergeCell ref="A31:F31"/>
    <mergeCell ref="A4:A5"/>
    <mergeCell ref="A7:A12"/>
    <mergeCell ref="A13:A17"/>
    <mergeCell ref="A18:A30"/>
    <mergeCell ref="B18:B20"/>
    <mergeCell ref="B21:B26"/>
    <mergeCell ref="B27:B29"/>
    <mergeCell ref="C18:C20"/>
    <mergeCell ref="C21:C22"/>
    <mergeCell ref="C23:C25"/>
    <mergeCell ref="D18:D20"/>
    <mergeCell ref="E18:E20"/>
    <mergeCell ref="F18:F20"/>
    <mergeCell ref="G7:G8"/>
    <mergeCell ref="G18:G20"/>
    <mergeCell ref="H7:H8"/>
    <mergeCell ref="H18:H20"/>
    <mergeCell ref="I7:I8"/>
    <mergeCell ref="I18:I20"/>
    <mergeCell ref="A2:I3"/>
    <mergeCell ref="B4:I5"/>
    <mergeCell ref="B7:C8"/>
  </mergeCells>
  <printOptions horizontalCentered="1"/>
  <pageMargins left="0.393055555555556" right="0.393055555555556" top="0.590277777777778" bottom="0.393055555555556" header="0.511805555555556" footer="0.511805555555556"/>
  <pageSetup paperSize="9" scale="97" orientation="portrait"/>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6"/>
  <sheetViews>
    <sheetView view="pageBreakPreview" zoomScaleNormal="100" zoomScaleSheetLayoutView="100" topLeftCell="A26" workbookViewId="0">
      <selection activeCell="A36" sqref="$A36:$XFD36"/>
    </sheetView>
  </sheetViews>
  <sheetFormatPr defaultColWidth="9" defaultRowHeight="12"/>
  <cols>
    <col min="1" max="1" width="8.33333333333333" style="199" customWidth="1"/>
    <col min="2" max="3" width="9.33333333333333" style="199" customWidth="1"/>
    <col min="4" max="4" width="12.8833333333333" style="199" customWidth="1"/>
    <col min="5" max="5" width="11.3333333333333" style="199" customWidth="1"/>
    <col min="6" max="6" width="11.775" style="199" customWidth="1"/>
    <col min="7" max="7" width="7.33333333333333" style="200" customWidth="1"/>
    <col min="8" max="8" width="8.33333333333333" style="199" customWidth="1"/>
    <col min="9" max="9" width="13.3333333333333" style="199" customWidth="1"/>
    <col min="10" max="10" width="13.2166666666667" style="199" customWidth="1"/>
    <col min="11" max="262" width="8.88333333333333" style="199"/>
    <col min="263" max="263" width="10" style="199" customWidth="1"/>
    <col min="264" max="518" width="8.88333333333333" style="199"/>
    <col min="519" max="519" width="10" style="199" customWidth="1"/>
    <col min="520" max="774" width="8.88333333333333" style="199"/>
    <col min="775" max="775" width="10" style="199" customWidth="1"/>
    <col min="776" max="1030" width="8.88333333333333" style="199"/>
    <col min="1031" max="1031" width="10" style="199" customWidth="1"/>
    <col min="1032" max="1286" width="8.88333333333333" style="199"/>
    <col min="1287" max="1287" width="10" style="199" customWidth="1"/>
    <col min="1288" max="1542" width="8.88333333333333" style="199"/>
    <col min="1543" max="1543" width="10" style="199" customWidth="1"/>
    <col min="1544" max="1798" width="8.88333333333333" style="199"/>
    <col min="1799" max="1799" width="10" style="199" customWidth="1"/>
    <col min="1800" max="2054" width="8.88333333333333" style="199"/>
    <col min="2055" max="2055" width="10" style="199" customWidth="1"/>
    <col min="2056" max="2310" width="8.88333333333333" style="199"/>
    <col min="2311" max="2311" width="10" style="199" customWidth="1"/>
    <col min="2312" max="2566" width="8.88333333333333" style="199"/>
    <col min="2567" max="2567" width="10" style="199" customWidth="1"/>
    <col min="2568" max="2822" width="8.88333333333333" style="199"/>
    <col min="2823" max="2823" width="10" style="199" customWidth="1"/>
    <col min="2824" max="3078" width="8.88333333333333" style="199"/>
    <col min="3079" max="3079" width="10" style="199" customWidth="1"/>
    <col min="3080" max="3334" width="8.88333333333333" style="199"/>
    <col min="3335" max="3335" width="10" style="199" customWidth="1"/>
    <col min="3336" max="3590" width="8.88333333333333" style="199"/>
    <col min="3591" max="3591" width="10" style="199" customWidth="1"/>
    <col min="3592" max="3846" width="8.88333333333333" style="199"/>
    <col min="3847" max="3847" width="10" style="199" customWidth="1"/>
    <col min="3848" max="4102" width="8.88333333333333" style="199"/>
    <col min="4103" max="4103" width="10" style="199" customWidth="1"/>
    <col min="4104" max="4358" width="8.88333333333333" style="199"/>
    <col min="4359" max="4359" width="10" style="199" customWidth="1"/>
    <col min="4360" max="4614" width="8.88333333333333" style="199"/>
    <col min="4615" max="4615" width="10" style="199" customWidth="1"/>
    <col min="4616" max="4870" width="8.88333333333333" style="199"/>
    <col min="4871" max="4871" width="10" style="199" customWidth="1"/>
    <col min="4872" max="5126" width="8.88333333333333" style="199"/>
    <col min="5127" max="5127" width="10" style="199" customWidth="1"/>
    <col min="5128" max="5382" width="8.88333333333333" style="199"/>
    <col min="5383" max="5383" width="10" style="199" customWidth="1"/>
    <col min="5384" max="5638" width="8.88333333333333" style="199"/>
    <col min="5639" max="5639" width="10" style="199" customWidth="1"/>
    <col min="5640" max="5894" width="8.88333333333333" style="199"/>
    <col min="5895" max="5895" width="10" style="199" customWidth="1"/>
    <col min="5896" max="6150" width="8.88333333333333" style="199"/>
    <col min="6151" max="6151" width="10" style="199" customWidth="1"/>
    <col min="6152" max="6406" width="8.88333333333333" style="199"/>
    <col min="6407" max="6407" width="10" style="199" customWidth="1"/>
    <col min="6408" max="6662" width="8.88333333333333" style="199"/>
    <col min="6663" max="6663" width="10" style="199" customWidth="1"/>
    <col min="6664" max="6918" width="8.88333333333333" style="199"/>
    <col min="6919" max="6919" width="10" style="199" customWidth="1"/>
    <col min="6920" max="7174" width="8.88333333333333" style="199"/>
    <col min="7175" max="7175" width="10" style="199" customWidth="1"/>
    <col min="7176" max="7430" width="8.88333333333333" style="199"/>
    <col min="7431" max="7431" width="10" style="199" customWidth="1"/>
    <col min="7432" max="7686" width="8.88333333333333" style="199"/>
    <col min="7687" max="7687" width="10" style="199" customWidth="1"/>
    <col min="7688" max="7942" width="8.88333333333333" style="199"/>
    <col min="7943" max="7943" width="10" style="199" customWidth="1"/>
    <col min="7944" max="8198" width="8.88333333333333" style="199"/>
    <col min="8199" max="8199" width="10" style="199" customWidth="1"/>
    <col min="8200" max="8454" width="8.88333333333333" style="199"/>
    <col min="8455" max="8455" width="10" style="199" customWidth="1"/>
    <col min="8456" max="8710" width="8.88333333333333" style="199"/>
    <col min="8711" max="8711" width="10" style="199" customWidth="1"/>
    <col min="8712" max="8966" width="8.88333333333333" style="199"/>
    <col min="8967" max="8967" width="10" style="199" customWidth="1"/>
    <col min="8968" max="9222" width="8.88333333333333" style="199"/>
    <col min="9223" max="9223" width="10" style="199" customWidth="1"/>
    <col min="9224" max="9478" width="8.88333333333333" style="199"/>
    <col min="9479" max="9479" width="10" style="199" customWidth="1"/>
    <col min="9480" max="9734" width="8.88333333333333" style="199"/>
    <col min="9735" max="9735" width="10" style="199" customWidth="1"/>
    <col min="9736" max="9990" width="8.88333333333333" style="199"/>
    <col min="9991" max="9991" width="10" style="199" customWidth="1"/>
    <col min="9992" max="10246" width="8.88333333333333" style="199"/>
    <col min="10247" max="10247" width="10" style="199" customWidth="1"/>
    <col min="10248" max="10502" width="8.88333333333333" style="199"/>
    <col min="10503" max="10503" width="10" style="199" customWidth="1"/>
    <col min="10504" max="10758" width="8.88333333333333" style="199"/>
    <col min="10759" max="10759" width="10" style="199" customWidth="1"/>
    <col min="10760" max="11014" width="8.88333333333333" style="199"/>
    <col min="11015" max="11015" width="10" style="199" customWidth="1"/>
    <col min="11016" max="11270" width="8.88333333333333" style="199"/>
    <col min="11271" max="11271" width="10" style="199" customWidth="1"/>
    <col min="11272" max="11526" width="8.88333333333333" style="199"/>
    <col min="11527" max="11527" width="10" style="199" customWidth="1"/>
    <col min="11528" max="11782" width="8.88333333333333" style="199"/>
    <col min="11783" max="11783" width="10" style="199" customWidth="1"/>
    <col min="11784" max="12038" width="8.88333333333333" style="199"/>
    <col min="12039" max="12039" width="10" style="199" customWidth="1"/>
    <col min="12040" max="12294" width="8.88333333333333" style="199"/>
    <col min="12295" max="12295" width="10" style="199" customWidth="1"/>
    <col min="12296" max="12550" width="8.88333333333333" style="199"/>
    <col min="12551" max="12551" width="10" style="199" customWidth="1"/>
    <col min="12552" max="12806" width="8.88333333333333" style="199"/>
    <col min="12807" max="12807" width="10" style="199" customWidth="1"/>
    <col min="12808" max="13062" width="8.88333333333333" style="199"/>
    <col min="13063" max="13063" width="10" style="199" customWidth="1"/>
    <col min="13064" max="13318" width="8.88333333333333" style="199"/>
    <col min="13319" max="13319" width="10" style="199" customWidth="1"/>
    <col min="13320" max="13574" width="8.88333333333333" style="199"/>
    <col min="13575" max="13575" width="10" style="199" customWidth="1"/>
    <col min="13576" max="13830" width="8.88333333333333" style="199"/>
    <col min="13831" max="13831" width="10" style="199" customWidth="1"/>
    <col min="13832" max="14086" width="8.88333333333333" style="199"/>
    <col min="14087" max="14087" width="10" style="199" customWidth="1"/>
    <col min="14088" max="14342" width="8.88333333333333" style="199"/>
    <col min="14343" max="14343" width="10" style="199" customWidth="1"/>
    <col min="14344" max="14598" width="8.88333333333333" style="199"/>
    <col min="14599" max="14599" width="10" style="199" customWidth="1"/>
    <col min="14600" max="14854" width="8.88333333333333" style="199"/>
    <col min="14855" max="14855" width="10" style="199" customWidth="1"/>
    <col min="14856" max="15110" width="8.88333333333333" style="199"/>
    <col min="15111" max="15111" width="10" style="199" customWidth="1"/>
    <col min="15112" max="15366" width="8.88333333333333" style="199"/>
    <col min="15367" max="15367" width="10" style="199" customWidth="1"/>
    <col min="15368" max="15622" width="8.88333333333333" style="199"/>
    <col min="15623" max="15623" width="10" style="199" customWidth="1"/>
    <col min="15624" max="15878" width="8.88333333333333" style="199"/>
    <col min="15879" max="15879" width="10" style="199" customWidth="1"/>
    <col min="15880" max="16134" width="8.88333333333333" style="199"/>
    <col min="16135" max="16135" width="10" style="199" customWidth="1"/>
    <col min="16136" max="16384" width="8.88333333333333" style="199"/>
  </cols>
  <sheetData>
    <row r="1" ht="15.75" customHeight="1" spans="1:1">
      <c r="A1" s="199" t="s">
        <v>1255</v>
      </c>
    </row>
    <row r="2" ht="23.25" customHeight="1" spans="1:10">
      <c r="A2" s="201" t="s">
        <v>1256</v>
      </c>
      <c r="B2" s="201"/>
      <c r="C2" s="201"/>
      <c r="D2" s="201"/>
      <c r="E2" s="201"/>
      <c r="F2" s="201"/>
      <c r="G2" s="201"/>
      <c r="H2" s="201"/>
      <c r="I2" s="201"/>
      <c r="J2" s="201"/>
    </row>
    <row r="3" ht="31.95" customHeight="1" spans="1:10">
      <c r="A3" s="201"/>
      <c r="B3" s="201"/>
      <c r="C3" s="201"/>
      <c r="D3" s="201"/>
      <c r="E3" s="201"/>
      <c r="F3" s="201"/>
      <c r="G3" s="201"/>
      <c r="H3" s="201"/>
      <c r="I3" s="201"/>
      <c r="J3" s="201"/>
    </row>
    <row r="4" ht="16.5" customHeight="1" spans="1:10">
      <c r="A4" s="202" t="s">
        <v>780</v>
      </c>
      <c r="B4" s="203" t="s">
        <v>1257</v>
      </c>
      <c r="C4" s="203"/>
      <c r="D4" s="203"/>
      <c r="E4" s="203"/>
      <c r="F4" s="203"/>
      <c r="G4" s="203"/>
      <c r="H4" s="203"/>
      <c r="I4" s="203"/>
      <c r="J4" s="212" t="s">
        <v>1258</v>
      </c>
    </row>
    <row r="5" ht="16.5" customHeight="1" spans="1:10">
      <c r="A5" s="204"/>
      <c r="B5" s="203"/>
      <c r="C5" s="203"/>
      <c r="D5" s="203"/>
      <c r="E5" s="203"/>
      <c r="F5" s="203"/>
      <c r="G5" s="203"/>
      <c r="H5" s="203"/>
      <c r="I5" s="203"/>
      <c r="J5" s="212"/>
    </row>
    <row r="6" ht="17.25" customHeight="1" spans="1:10">
      <c r="A6" s="205" t="s">
        <v>680</v>
      </c>
      <c r="B6" s="206" t="s">
        <v>681</v>
      </c>
      <c r="C6" s="206"/>
      <c r="D6" s="206"/>
      <c r="E6" s="206"/>
      <c r="F6" s="207" t="s">
        <v>682</v>
      </c>
      <c r="G6" s="206" t="s">
        <v>1259</v>
      </c>
      <c r="H6" s="206"/>
      <c r="I6" s="206"/>
      <c r="J6" s="212"/>
    </row>
    <row r="7" ht="17.25" customHeight="1" spans="1:10">
      <c r="A7" s="203" t="s">
        <v>1208</v>
      </c>
      <c r="B7" s="205"/>
      <c r="C7" s="205"/>
      <c r="D7" s="203" t="s">
        <v>143</v>
      </c>
      <c r="E7" s="203" t="s">
        <v>145</v>
      </c>
      <c r="F7" s="208" t="s">
        <v>145</v>
      </c>
      <c r="G7" s="208" t="s">
        <v>146</v>
      </c>
      <c r="H7" s="208" t="s">
        <v>147</v>
      </c>
      <c r="I7" s="208" t="s">
        <v>148</v>
      </c>
      <c r="J7" s="181" t="s">
        <v>1260</v>
      </c>
    </row>
    <row r="8" ht="17.25" customHeight="1" spans="1:10">
      <c r="A8" s="203"/>
      <c r="B8" s="205"/>
      <c r="C8" s="205"/>
      <c r="D8" s="203" t="s">
        <v>157</v>
      </c>
      <c r="E8" s="203" t="s">
        <v>157</v>
      </c>
      <c r="F8" s="203" t="s">
        <v>158</v>
      </c>
      <c r="G8" s="208"/>
      <c r="H8" s="208"/>
      <c r="I8" s="208"/>
      <c r="J8" s="181"/>
    </row>
    <row r="9" ht="17.25" customHeight="1" spans="1:10">
      <c r="A9" s="203"/>
      <c r="B9" s="205" t="s">
        <v>687</v>
      </c>
      <c r="C9" s="205"/>
      <c r="D9" s="203">
        <v>2.83</v>
      </c>
      <c r="E9" s="203">
        <v>2.83</v>
      </c>
      <c r="F9" s="203">
        <v>3.58</v>
      </c>
      <c r="G9" s="203">
        <v>10</v>
      </c>
      <c r="H9" s="209">
        <v>1.265</v>
      </c>
      <c r="I9" s="203">
        <v>5</v>
      </c>
      <c r="J9" s="181"/>
    </row>
    <row r="10" ht="17.25" customHeight="1" spans="1:10">
      <c r="A10" s="203"/>
      <c r="B10" s="205" t="s">
        <v>688</v>
      </c>
      <c r="C10" s="205"/>
      <c r="D10" s="203"/>
      <c r="E10" s="203"/>
      <c r="F10" s="203"/>
      <c r="G10" s="203"/>
      <c r="H10" s="203"/>
      <c r="I10" s="203"/>
      <c r="J10" s="181"/>
    </row>
    <row r="11" ht="17.25" customHeight="1" spans="1:10">
      <c r="A11" s="203"/>
      <c r="B11" s="190" t="s">
        <v>689</v>
      </c>
      <c r="C11" s="190"/>
      <c r="D11" s="203"/>
      <c r="E11" s="203"/>
      <c r="F11" s="203"/>
      <c r="G11" s="203"/>
      <c r="H11" s="203"/>
      <c r="I11" s="203"/>
      <c r="J11" s="181"/>
    </row>
    <row r="12" ht="17.25" customHeight="1" spans="1:10">
      <c r="A12" s="203"/>
      <c r="B12" s="181" t="s">
        <v>691</v>
      </c>
      <c r="C12" s="181"/>
      <c r="D12" s="203"/>
      <c r="E12" s="203"/>
      <c r="F12" s="203"/>
      <c r="G12" s="203"/>
      <c r="H12" s="203"/>
      <c r="I12" s="203"/>
      <c r="J12" s="181"/>
    </row>
    <row r="13" ht="17.25" customHeight="1" spans="1:10">
      <c r="A13" s="203" t="s">
        <v>176</v>
      </c>
      <c r="B13" s="203" t="s">
        <v>177</v>
      </c>
      <c r="C13" s="203"/>
      <c r="D13" s="203"/>
      <c r="E13" s="203"/>
      <c r="F13" s="203" t="s">
        <v>178</v>
      </c>
      <c r="G13" s="203"/>
      <c r="H13" s="203"/>
      <c r="I13" s="203"/>
      <c r="J13" s="181"/>
    </row>
    <row r="14" ht="17.25" customHeight="1" spans="1:10">
      <c r="A14" s="203"/>
      <c r="B14" s="207" t="s">
        <v>1261</v>
      </c>
      <c r="C14" s="207"/>
      <c r="D14" s="207"/>
      <c r="E14" s="207"/>
      <c r="F14" s="206" t="str">
        <f>B14</f>
        <v>落实失业保险政策，维护社会稳定　　</v>
      </c>
      <c r="G14" s="206"/>
      <c r="H14" s="206"/>
      <c r="I14" s="206"/>
      <c r="J14" s="181"/>
    </row>
    <row r="15" s="198" customFormat="1" ht="10.5" customHeight="1" spans="1:10">
      <c r="A15" s="203" t="s">
        <v>194</v>
      </c>
      <c r="B15" s="203" t="s">
        <v>195</v>
      </c>
      <c r="C15" s="203" t="s">
        <v>196</v>
      </c>
      <c r="D15" s="203" t="s">
        <v>197</v>
      </c>
      <c r="E15" s="202" t="s">
        <v>368</v>
      </c>
      <c r="F15" s="202" t="s">
        <v>369</v>
      </c>
      <c r="G15" s="203" t="s">
        <v>146</v>
      </c>
      <c r="H15" s="203" t="s">
        <v>148</v>
      </c>
      <c r="I15" s="202" t="s">
        <v>445</v>
      </c>
      <c r="J15" s="181"/>
    </row>
    <row r="16" ht="10.5" customHeight="1" spans="1:10">
      <c r="A16" s="203"/>
      <c r="B16" s="203"/>
      <c r="C16" s="203"/>
      <c r="D16" s="203"/>
      <c r="E16" s="210"/>
      <c r="F16" s="210" t="s">
        <v>209</v>
      </c>
      <c r="G16" s="203"/>
      <c r="H16" s="203"/>
      <c r="I16" s="220"/>
      <c r="J16" s="181"/>
    </row>
    <row r="17" ht="10.5" customHeight="1" spans="1:10">
      <c r="A17" s="203"/>
      <c r="B17" s="203"/>
      <c r="C17" s="203"/>
      <c r="D17" s="203"/>
      <c r="E17" s="211"/>
      <c r="F17" s="211"/>
      <c r="G17" s="203"/>
      <c r="H17" s="203"/>
      <c r="I17" s="204"/>
      <c r="J17" s="181"/>
    </row>
    <row r="18" ht="62.25" customHeight="1" spans="1:10">
      <c r="A18" s="203"/>
      <c r="B18" s="203" t="s">
        <v>1216</v>
      </c>
      <c r="C18" s="203" t="s">
        <v>447</v>
      </c>
      <c r="D18" s="181" t="s">
        <v>241</v>
      </c>
      <c r="E18" s="207" t="s">
        <v>1262</v>
      </c>
      <c r="F18" s="207" t="s">
        <v>1263</v>
      </c>
      <c r="G18" s="203">
        <v>5</v>
      </c>
      <c r="H18" s="212">
        <v>1.4</v>
      </c>
      <c r="I18" s="205" t="s">
        <v>1264</v>
      </c>
      <c r="J18" s="181"/>
    </row>
    <row r="19" ht="32.25" customHeight="1" spans="1:10">
      <c r="A19" s="203"/>
      <c r="B19" s="203"/>
      <c r="C19" s="203"/>
      <c r="D19" s="181" t="s">
        <v>1265</v>
      </c>
      <c r="E19" s="207" t="s">
        <v>1266</v>
      </c>
      <c r="F19" s="207" t="s">
        <v>1267</v>
      </c>
      <c r="G19" s="203">
        <v>5</v>
      </c>
      <c r="H19" s="212">
        <v>5</v>
      </c>
      <c r="I19" s="205"/>
      <c r="J19" s="181"/>
    </row>
    <row r="20" ht="45" customHeight="1" spans="1:10">
      <c r="A20" s="203"/>
      <c r="B20" s="203"/>
      <c r="C20" s="203"/>
      <c r="D20" s="213" t="s">
        <v>247</v>
      </c>
      <c r="E20" s="206" t="s">
        <v>248</v>
      </c>
      <c r="F20" s="207" t="s">
        <v>249</v>
      </c>
      <c r="G20" s="214">
        <v>5</v>
      </c>
      <c r="H20" s="207">
        <v>5</v>
      </c>
      <c r="I20" s="207"/>
      <c r="J20" s="181"/>
    </row>
    <row r="21" ht="20.25" customHeight="1" spans="1:10">
      <c r="A21" s="203"/>
      <c r="B21" s="203"/>
      <c r="C21" s="203" t="s">
        <v>458</v>
      </c>
      <c r="D21" s="181" t="s">
        <v>254</v>
      </c>
      <c r="E21" s="215">
        <v>1</v>
      </c>
      <c r="F21" s="216">
        <v>1</v>
      </c>
      <c r="G21" s="203">
        <v>5</v>
      </c>
      <c r="H21" s="203">
        <v>5</v>
      </c>
      <c r="I21" s="205"/>
      <c r="J21" s="181"/>
    </row>
    <row r="22" ht="20.25" customHeight="1" spans="1:10">
      <c r="A22" s="203"/>
      <c r="B22" s="203"/>
      <c r="C22" s="203"/>
      <c r="D22" s="181" t="s">
        <v>258</v>
      </c>
      <c r="E22" s="215">
        <v>1</v>
      </c>
      <c r="F22" s="216">
        <v>1</v>
      </c>
      <c r="G22" s="203">
        <v>10</v>
      </c>
      <c r="H22" s="203">
        <v>10</v>
      </c>
      <c r="I22" s="205"/>
      <c r="J22" s="181"/>
    </row>
    <row r="23" ht="33.75" customHeight="1" spans="1:10">
      <c r="A23" s="203"/>
      <c r="B23" s="203"/>
      <c r="C23" s="203"/>
      <c r="D23" s="181" t="s">
        <v>262</v>
      </c>
      <c r="E23" s="215" t="s">
        <v>413</v>
      </c>
      <c r="F23" s="215">
        <v>0.95</v>
      </c>
      <c r="G23" s="203">
        <v>5</v>
      </c>
      <c r="H23" s="203">
        <v>5</v>
      </c>
      <c r="I23" s="205"/>
      <c r="J23" s="181"/>
    </row>
    <row r="24" ht="33.75" customHeight="1" spans="1:10">
      <c r="A24" s="203"/>
      <c r="B24" s="203"/>
      <c r="C24" s="203"/>
      <c r="D24" s="181" t="s">
        <v>1268</v>
      </c>
      <c r="E24" s="215" t="s">
        <v>413</v>
      </c>
      <c r="F24" s="215">
        <v>0.95</v>
      </c>
      <c r="G24" s="203">
        <v>5</v>
      </c>
      <c r="H24" s="203">
        <v>5</v>
      </c>
      <c r="I24" s="205"/>
      <c r="J24" s="181"/>
    </row>
    <row r="25" ht="33.75" customHeight="1" spans="1:10">
      <c r="A25" s="203"/>
      <c r="B25" s="203"/>
      <c r="C25" s="203" t="s">
        <v>463</v>
      </c>
      <c r="D25" s="181" t="s">
        <v>274</v>
      </c>
      <c r="E25" s="215" t="s">
        <v>413</v>
      </c>
      <c r="F25" s="215">
        <v>1</v>
      </c>
      <c r="G25" s="212">
        <v>5</v>
      </c>
      <c r="H25" s="212">
        <v>5</v>
      </c>
      <c r="I25" s="205"/>
      <c r="J25" s="181"/>
    </row>
    <row r="26" ht="33.75" customHeight="1" spans="1:10">
      <c r="A26" s="203"/>
      <c r="B26" s="203"/>
      <c r="C26" s="203"/>
      <c r="D26" s="181" t="s">
        <v>1269</v>
      </c>
      <c r="E26" s="215" t="s">
        <v>413</v>
      </c>
      <c r="F26" s="215">
        <v>1</v>
      </c>
      <c r="G26" s="212">
        <v>5</v>
      </c>
      <c r="H26" s="212">
        <v>5</v>
      </c>
      <c r="I26" s="205"/>
      <c r="J26" s="181"/>
    </row>
    <row r="27" ht="0.6" hidden="1" customHeight="1" spans="1:10">
      <c r="A27" s="203"/>
      <c r="B27" s="203"/>
      <c r="C27" s="203" t="s">
        <v>474</v>
      </c>
      <c r="D27" s="181"/>
      <c r="E27" s="215"/>
      <c r="F27" s="215"/>
      <c r="G27" s="212"/>
      <c r="H27" s="212"/>
      <c r="I27" s="205"/>
      <c r="J27" s="181"/>
    </row>
    <row r="28" ht="2.4" hidden="1" customHeight="1" spans="1:10">
      <c r="A28" s="203"/>
      <c r="B28" s="203"/>
      <c r="C28" s="203"/>
      <c r="D28" s="205"/>
      <c r="E28" s="203"/>
      <c r="F28" s="215"/>
      <c r="G28" s="203"/>
      <c r="H28" s="203"/>
      <c r="I28" s="205"/>
      <c r="J28" s="181"/>
    </row>
    <row r="29" ht="35.4" customHeight="1" spans="1:10">
      <c r="A29" s="203"/>
      <c r="B29" s="203" t="s">
        <v>479</v>
      </c>
      <c r="C29" s="203" t="s">
        <v>380</v>
      </c>
      <c r="D29" s="205" t="s">
        <v>1220</v>
      </c>
      <c r="E29" s="215" t="s">
        <v>1270</v>
      </c>
      <c r="F29" s="215" t="s">
        <v>1271</v>
      </c>
      <c r="G29" s="203">
        <v>10</v>
      </c>
      <c r="H29" s="203">
        <v>10</v>
      </c>
      <c r="I29" s="205"/>
      <c r="J29" s="181"/>
    </row>
    <row r="30" ht="36" customHeight="1" spans="1:10">
      <c r="A30" s="203"/>
      <c r="B30" s="203"/>
      <c r="C30" s="202" t="s">
        <v>299</v>
      </c>
      <c r="D30" s="205" t="s">
        <v>1272</v>
      </c>
      <c r="E30" s="207" t="s">
        <v>1169</v>
      </c>
      <c r="F30" s="207" t="s">
        <v>1169</v>
      </c>
      <c r="G30" s="217">
        <v>5</v>
      </c>
      <c r="H30" s="217">
        <v>5</v>
      </c>
      <c r="I30" s="205"/>
      <c r="J30" s="181"/>
    </row>
    <row r="31" ht="43.5" customHeight="1" spans="1:10">
      <c r="A31" s="203"/>
      <c r="B31" s="203"/>
      <c r="C31" s="204"/>
      <c r="D31" s="205" t="s">
        <v>1108</v>
      </c>
      <c r="E31" s="207" t="s">
        <v>1109</v>
      </c>
      <c r="F31" s="206" t="s">
        <v>528</v>
      </c>
      <c r="G31" s="203">
        <v>5</v>
      </c>
      <c r="H31" s="217">
        <v>5</v>
      </c>
      <c r="I31" s="205"/>
      <c r="J31" s="181"/>
    </row>
    <row r="32" ht="0.6" hidden="1" customHeight="1" spans="1:10">
      <c r="A32" s="203"/>
      <c r="B32" s="203"/>
      <c r="C32" s="203" t="s">
        <v>316</v>
      </c>
      <c r="D32" s="205" t="s">
        <v>317</v>
      </c>
      <c r="E32" s="207" t="s">
        <v>318</v>
      </c>
      <c r="F32" s="207" t="s">
        <v>318</v>
      </c>
      <c r="G32" s="203">
        <v>10</v>
      </c>
      <c r="H32" s="203">
        <v>10</v>
      </c>
      <c r="I32" s="205"/>
      <c r="J32" s="181"/>
    </row>
    <row r="33" ht="30.75" customHeight="1" spans="1:10">
      <c r="A33" s="203"/>
      <c r="B33" s="203"/>
      <c r="C33" s="203"/>
      <c r="D33" s="218" t="s">
        <v>317</v>
      </c>
      <c r="E33" s="207" t="s">
        <v>318</v>
      </c>
      <c r="F33" s="207" t="s">
        <v>318</v>
      </c>
      <c r="G33" s="219">
        <v>10</v>
      </c>
      <c r="H33" s="219">
        <v>10</v>
      </c>
      <c r="I33" s="205"/>
      <c r="J33" s="181"/>
    </row>
    <row r="34" ht="33.75" customHeight="1" spans="1:10">
      <c r="A34" s="203"/>
      <c r="B34" s="203" t="s">
        <v>386</v>
      </c>
      <c r="C34" s="203" t="s">
        <v>325</v>
      </c>
      <c r="D34" s="205" t="s">
        <v>326</v>
      </c>
      <c r="E34" s="216">
        <v>0.9</v>
      </c>
      <c r="F34" s="216">
        <v>0.98</v>
      </c>
      <c r="G34" s="203">
        <v>10</v>
      </c>
      <c r="H34" s="203">
        <v>10</v>
      </c>
      <c r="I34" s="205"/>
      <c r="J34" s="181"/>
    </row>
    <row r="35" ht="16.5" customHeight="1" spans="1:10">
      <c r="A35" s="203" t="s">
        <v>330</v>
      </c>
      <c r="B35" s="203"/>
      <c r="C35" s="203"/>
      <c r="D35" s="203"/>
      <c r="E35" s="207"/>
      <c r="F35" s="207"/>
      <c r="G35" s="203">
        <v>100</v>
      </c>
      <c r="H35" s="203">
        <v>91.4</v>
      </c>
      <c r="I35" s="205"/>
      <c r="J35" s="181"/>
    </row>
    <row r="36" ht="31.8" customHeight="1"/>
  </sheetData>
  <mergeCells count="38">
    <mergeCell ref="B6:E6"/>
    <mergeCell ref="G6:I6"/>
    <mergeCell ref="B9:C9"/>
    <mergeCell ref="B10:C10"/>
    <mergeCell ref="B11:C11"/>
    <mergeCell ref="B12:C12"/>
    <mergeCell ref="B13:E13"/>
    <mergeCell ref="F13:I13"/>
    <mergeCell ref="B14:E14"/>
    <mergeCell ref="F14:I14"/>
    <mergeCell ref="A4:A5"/>
    <mergeCell ref="A7:A12"/>
    <mergeCell ref="A13:A14"/>
    <mergeCell ref="A15:A34"/>
    <mergeCell ref="B15:B17"/>
    <mergeCell ref="B18:B28"/>
    <mergeCell ref="B29:B33"/>
    <mergeCell ref="C15:C17"/>
    <mergeCell ref="C18:C20"/>
    <mergeCell ref="C21:C24"/>
    <mergeCell ref="C25:C26"/>
    <mergeCell ref="C27:C28"/>
    <mergeCell ref="C30:C31"/>
    <mergeCell ref="C32:C33"/>
    <mergeCell ref="D15:D17"/>
    <mergeCell ref="E15:E17"/>
    <mergeCell ref="F15:F17"/>
    <mergeCell ref="G7:G8"/>
    <mergeCell ref="G15:G17"/>
    <mergeCell ref="H7:H8"/>
    <mergeCell ref="H15:H17"/>
    <mergeCell ref="I7:I8"/>
    <mergeCell ref="I15:I17"/>
    <mergeCell ref="J4:J6"/>
    <mergeCell ref="J7:J35"/>
    <mergeCell ref="A2:J3"/>
    <mergeCell ref="B4:I5"/>
    <mergeCell ref="B7:C8"/>
  </mergeCells>
  <printOptions horizontalCentered="1"/>
  <pageMargins left="0.393055555555556" right="0.393055555555556" top="0.590277777777778" bottom="0.393055555555556" header="0.511805555555556" footer="0.511805555555556"/>
  <pageSetup paperSize="9" scale="92" orientation="portrait"/>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R36"/>
  <sheetViews>
    <sheetView view="pageBreakPreview" zoomScaleNormal="100" zoomScaleSheetLayoutView="100" topLeftCell="B25" workbookViewId="0">
      <selection activeCell="E39" sqref="E39"/>
    </sheetView>
  </sheetViews>
  <sheetFormatPr defaultColWidth="8.88333333333333" defaultRowHeight="12"/>
  <cols>
    <col min="1" max="1" width="2.44166666666667" style="163" hidden="1" customWidth="1"/>
    <col min="2" max="2" width="29.1083333333333" style="164" customWidth="1"/>
    <col min="3" max="3" width="1.21666666666667" style="164" hidden="1" customWidth="1"/>
    <col min="4" max="4" width="17.8833333333333" style="164" customWidth="1"/>
    <col min="5" max="5" width="17.6666666666667" style="164" customWidth="1"/>
    <col min="6" max="6" width="12.4416666666667" style="165" customWidth="1"/>
    <col min="7" max="7" width="14.3333333333333" style="163" customWidth="1"/>
    <col min="8" max="13" width="11.4416666666667" style="163" customWidth="1"/>
    <col min="14" max="249" width="8.88333333333333" style="163"/>
    <col min="250" max="256" width="8.88333333333333" style="164"/>
    <col min="257" max="257" width="2.44166666666667" style="164" customWidth="1"/>
    <col min="258" max="258" width="30.775" style="164" customWidth="1"/>
    <col min="259" max="259" width="8.88333333333333" style="164" hidden="1" customWidth="1"/>
    <col min="260" max="260" width="27.2166666666667" style="164" customWidth="1"/>
    <col min="261" max="261" width="26" style="164" customWidth="1"/>
    <col min="262" max="262" width="27.6666666666667" style="164" customWidth="1"/>
    <col min="263" max="263" width="8.88333333333333" style="164" hidden="1" customWidth="1"/>
    <col min="264" max="264" width="8.88333333333333" style="164"/>
    <col min="265" max="265" width="10.4416666666667" style="164" customWidth="1"/>
    <col min="266" max="512" width="8.88333333333333" style="164"/>
    <col min="513" max="513" width="2.44166666666667" style="164" customWidth="1"/>
    <col min="514" max="514" width="30.775" style="164" customWidth="1"/>
    <col min="515" max="515" width="8.88333333333333" style="164" hidden="1" customWidth="1"/>
    <col min="516" max="516" width="27.2166666666667" style="164" customWidth="1"/>
    <col min="517" max="517" width="26" style="164" customWidth="1"/>
    <col min="518" max="518" width="27.6666666666667" style="164" customWidth="1"/>
    <col min="519" max="519" width="8.88333333333333" style="164" hidden="1" customWidth="1"/>
    <col min="520" max="520" width="8.88333333333333" style="164"/>
    <col min="521" max="521" width="10.4416666666667" style="164" customWidth="1"/>
    <col min="522" max="768" width="8.88333333333333" style="164"/>
    <col min="769" max="769" width="2.44166666666667" style="164" customWidth="1"/>
    <col min="770" max="770" width="30.775" style="164" customWidth="1"/>
    <col min="771" max="771" width="8.88333333333333" style="164" hidden="1" customWidth="1"/>
    <col min="772" max="772" width="27.2166666666667" style="164" customWidth="1"/>
    <col min="773" max="773" width="26" style="164" customWidth="1"/>
    <col min="774" max="774" width="27.6666666666667" style="164" customWidth="1"/>
    <col min="775" max="775" width="8.88333333333333" style="164" hidden="1" customWidth="1"/>
    <col min="776" max="776" width="8.88333333333333" style="164"/>
    <col min="777" max="777" width="10.4416666666667" style="164" customWidth="1"/>
    <col min="778" max="1024" width="8.88333333333333" style="164"/>
    <col min="1025" max="1025" width="2.44166666666667" style="164" customWidth="1"/>
    <col min="1026" max="1026" width="30.775" style="164" customWidth="1"/>
    <col min="1027" max="1027" width="8.88333333333333" style="164" hidden="1" customWidth="1"/>
    <col min="1028" max="1028" width="27.2166666666667" style="164" customWidth="1"/>
    <col min="1029" max="1029" width="26" style="164" customWidth="1"/>
    <col min="1030" max="1030" width="27.6666666666667" style="164" customWidth="1"/>
    <col min="1031" max="1031" width="8.88333333333333" style="164" hidden="1" customWidth="1"/>
    <col min="1032" max="1032" width="8.88333333333333" style="164"/>
    <col min="1033" max="1033" width="10.4416666666667" style="164" customWidth="1"/>
    <col min="1034" max="1280" width="8.88333333333333" style="164"/>
    <col min="1281" max="1281" width="2.44166666666667" style="164" customWidth="1"/>
    <col min="1282" max="1282" width="30.775" style="164" customWidth="1"/>
    <col min="1283" max="1283" width="8.88333333333333" style="164" hidden="1" customWidth="1"/>
    <col min="1284" max="1284" width="27.2166666666667" style="164" customWidth="1"/>
    <col min="1285" max="1285" width="26" style="164" customWidth="1"/>
    <col min="1286" max="1286" width="27.6666666666667" style="164" customWidth="1"/>
    <col min="1287" max="1287" width="8.88333333333333" style="164" hidden="1" customWidth="1"/>
    <col min="1288" max="1288" width="8.88333333333333" style="164"/>
    <col min="1289" max="1289" width="10.4416666666667" style="164" customWidth="1"/>
    <col min="1290" max="1536" width="8.88333333333333" style="164"/>
    <col min="1537" max="1537" width="2.44166666666667" style="164" customWidth="1"/>
    <col min="1538" max="1538" width="30.775" style="164" customWidth="1"/>
    <col min="1539" max="1539" width="8.88333333333333" style="164" hidden="1" customWidth="1"/>
    <col min="1540" max="1540" width="27.2166666666667" style="164" customWidth="1"/>
    <col min="1541" max="1541" width="26" style="164" customWidth="1"/>
    <col min="1542" max="1542" width="27.6666666666667" style="164" customWidth="1"/>
    <col min="1543" max="1543" width="8.88333333333333" style="164" hidden="1" customWidth="1"/>
    <col min="1544" max="1544" width="8.88333333333333" style="164"/>
    <col min="1545" max="1545" width="10.4416666666667" style="164" customWidth="1"/>
    <col min="1546" max="1792" width="8.88333333333333" style="164"/>
    <col min="1793" max="1793" width="2.44166666666667" style="164" customWidth="1"/>
    <col min="1794" max="1794" width="30.775" style="164" customWidth="1"/>
    <col min="1795" max="1795" width="8.88333333333333" style="164" hidden="1" customWidth="1"/>
    <col min="1796" max="1796" width="27.2166666666667" style="164" customWidth="1"/>
    <col min="1797" max="1797" width="26" style="164" customWidth="1"/>
    <col min="1798" max="1798" width="27.6666666666667" style="164" customWidth="1"/>
    <col min="1799" max="1799" width="8.88333333333333" style="164" hidden="1" customWidth="1"/>
    <col min="1800" max="1800" width="8.88333333333333" style="164"/>
    <col min="1801" max="1801" width="10.4416666666667" style="164" customWidth="1"/>
    <col min="1802" max="2048" width="8.88333333333333" style="164"/>
    <col min="2049" max="2049" width="2.44166666666667" style="164" customWidth="1"/>
    <col min="2050" max="2050" width="30.775" style="164" customWidth="1"/>
    <col min="2051" max="2051" width="8.88333333333333" style="164" hidden="1" customWidth="1"/>
    <col min="2052" max="2052" width="27.2166666666667" style="164" customWidth="1"/>
    <col min="2053" max="2053" width="26" style="164" customWidth="1"/>
    <col min="2054" max="2054" width="27.6666666666667" style="164" customWidth="1"/>
    <col min="2055" max="2055" width="8.88333333333333" style="164" hidden="1" customWidth="1"/>
    <col min="2056" max="2056" width="8.88333333333333" style="164"/>
    <col min="2057" max="2057" width="10.4416666666667" style="164" customWidth="1"/>
    <col min="2058" max="2304" width="8.88333333333333" style="164"/>
    <col min="2305" max="2305" width="2.44166666666667" style="164" customWidth="1"/>
    <col min="2306" max="2306" width="30.775" style="164" customWidth="1"/>
    <col min="2307" max="2307" width="8.88333333333333" style="164" hidden="1" customWidth="1"/>
    <col min="2308" max="2308" width="27.2166666666667" style="164" customWidth="1"/>
    <col min="2309" max="2309" width="26" style="164" customWidth="1"/>
    <col min="2310" max="2310" width="27.6666666666667" style="164" customWidth="1"/>
    <col min="2311" max="2311" width="8.88333333333333" style="164" hidden="1" customWidth="1"/>
    <col min="2312" max="2312" width="8.88333333333333" style="164"/>
    <col min="2313" max="2313" width="10.4416666666667" style="164" customWidth="1"/>
    <col min="2314" max="2560" width="8.88333333333333" style="164"/>
    <col min="2561" max="2561" width="2.44166666666667" style="164" customWidth="1"/>
    <col min="2562" max="2562" width="30.775" style="164" customWidth="1"/>
    <col min="2563" max="2563" width="8.88333333333333" style="164" hidden="1" customWidth="1"/>
    <col min="2564" max="2564" width="27.2166666666667" style="164" customWidth="1"/>
    <col min="2565" max="2565" width="26" style="164" customWidth="1"/>
    <col min="2566" max="2566" width="27.6666666666667" style="164" customWidth="1"/>
    <col min="2567" max="2567" width="8.88333333333333" style="164" hidden="1" customWidth="1"/>
    <col min="2568" max="2568" width="8.88333333333333" style="164"/>
    <col min="2569" max="2569" width="10.4416666666667" style="164" customWidth="1"/>
    <col min="2570" max="2816" width="8.88333333333333" style="164"/>
    <col min="2817" max="2817" width="2.44166666666667" style="164" customWidth="1"/>
    <col min="2818" max="2818" width="30.775" style="164" customWidth="1"/>
    <col min="2819" max="2819" width="8.88333333333333" style="164" hidden="1" customWidth="1"/>
    <col min="2820" max="2820" width="27.2166666666667" style="164" customWidth="1"/>
    <col min="2821" max="2821" width="26" style="164" customWidth="1"/>
    <col min="2822" max="2822" width="27.6666666666667" style="164" customWidth="1"/>
    <col min="2823" max="2823" width="8.88333333333333" style="164" hidden="1" customWidth="1"/>
    <col min="2824" max="2824" width="8.88333333333333" style="164"/>
    <col min="2825" max="2825" width="10.4416666666667" style="164" customWidth="1"/>
    <col min="2826" max="3072" width="8.88333333333333" style="164"/>
    <col min="3073" max="3073" width="2.44166666666667" style="164" customWidth="1"/>
    <col min="3074" max="3074" width="30.775" style="164" customWidth="1"/>
    <col min="3075" max="3075" width="8.88333333333333" style="164" hidden="1" customWidth="1"/>
    <col min="3076" max="3076" width="27.2166666666667" style="164" customWidth="1"/>
    <col min="3077" max="3077" width="26" style="164" customWidth="1"/>
    <col min="3078" max="3078" width="27.6666666666667" style="164" customWidth="1"/>
    <col min="3079" max="3079" width="8.88333333333333" style="164" hidden="1" customWidth="1"/>
    <col min="3080" max="3080" width="8.88333333333333" style="164"/>
    <col min="3081" max="3081" width="10.4416666666667" style="164" customWidth="1"/>
    <col min="3082" max="3328" width="8.88333333333333" style="164"/>
    <col min="3329" max="3329" width="2.44166666666667" style="164" customWidth="1"/>
    <col min="3330" max="3330" width="30.775" style="164" customWidth="1"/>
    <col min="3331" max="3331" width="8.88333333333333" style="164" hidden="1" customWidth="1"/>
    <col min="3332" max="3332" width="27.2166666666667" style="164" customWidth="1"/>
    <col min="3333" max="3333" width="26" style="164" customWidth="1"/>
    <col min="3334" max="3334" width="27.6666666666667" style="164" customWidth="1"/>
    <col min="3335" max="3335" width="8.88333333333333" style="164" hidden="1" customWidth="1"/>
    <col min="3336" max="3336" width="8.88333333333333" style="164"/>
    <col min="3337" max="3337" width="10.4416666666667" style="164" customWidth="1"/>
    <col min="3338" max="3584" width="8.88333333333333" style="164"/>
    <col min="3585" max="3585" width="2.44166666666667" style="164" customWidth="1"/>
    <col min="3586" max="3586" width="30.775" style="164" customWidth="1"/>
    <col min="3587" max="3587" width="8.88333333333333" style="164" hidden="1" customWidth="1"/>
    <col min="3588" max="3588" width="27.2166666666667" style="164" customWidth="1"/>
    <col min="3589" max="3589" width="26" style="164" customWidth="1"/>
    <col min="3590" max="3590" width="27.6666666666667" style="164" customWidth="1"/>
    <col min="3591" max="3591" width="8.88333333333333" style="164" hidden="1" customWidth="1"/>
    <col min="3592" max="3592" width="8.88333333333333" style="164"/>
    <col min="3593" max="3593" width="10.4416666666667" style="164" customWidth="1"/>
    <col min="3594" max="3840" width="8.88333333333333" style="164"/>
    <col min="3841" max="3841" width="2.44166666666667" style="164" customWidth="1"/>
    <col min="3842" max="3842" width="30.775" style="164" customWidth="1"/>
    <col min="3843" max="3843" width="8.88333333333333" style="164" hidden="1" customWidth="1"/>
    <col min="3844" max="3844" width="27.2166666666667" style="164" customWidth="1"/>
    <col min="3845" max="3845" width="26" style="164" customWidth="1"/>
    <col min="3846" max="3846" width="27.6666666666667" style="164" customWidth="1"/>
    <col min="3847" max="3847" width="8.88333333333333" style="164" hidden="1" customWidth="1"/>
    <col min="3848" max="3848" width="8.88333333333333" style="164"/>
    <col min="3849" max="3849" width="10.4416666666667" style="164" customWidth="1"/>
    <col min="3850" max="4096" width="8.88333333333333" style="164"/>
    <col min="4097" max="4097" width="2.44166666666667" style="164" customWidth="1"/>
    <col min="4098" max="4098" width="30.775" style="164" customWidth="1"/>
    <col min="4099" max="4099" width="8.88333333333333" style="164" hidden="1" customWidth="1"/>
    <col min="4100" max="4100" width="27.2166666666667" style="164" customWidth="1"/>
    <col min="4101" max="4101" width="26" style="164" customWidth="1"/>
    <col min="4102" max="4102" width="27.6666666666667" style="164" customWidth="1"/>
    <col min="4103" max="4103" width="8.88333333333333" style="164" hidden="1" customWidth="1"/>
    <col min="4104" max="4104" width="8.88333333333333" style="164"/>
    <col min="4105" max="4105" width="10.4416666666667" style="164" customWidth="1"/>
    <col min="4106" max="4352" width="8.88333333333333" style="164"/>
    <col min="4353" max="4353" width="2.44166666666667" style="164" customWidth="1"/>
    <col min="4354" max="4354" width="30.775" style="164" customWidth="1"/>
    <col min="4355" max="4355" width="8.88333333333333" style="164" hidden="1" customWidth="1"/>
    <col min="4356" max="4356" width="27.2166666666667" style="164" customWidth="1"/>
    <col min="4357" max="4357" width="26" style="164" customWidth="1"/>
    <col min="4358" max="4358" width="27.6666666666667" style="164" customWidth="1"/>
    <col min="4359" max="4359" width="8.88333333333333" style="164" hidden="1" customWidth="1"/>
    <col min="4360" max="4360" width="8.88333333333333" style="164"/>
    <col min="4361" max="4361" width="10.4416666666667" style="164" customWidth="1"/>
    <col min="4362" max="4608" width="8.88333333333333" style="164"/>
    <col min="4609" max="4609" width="2.44166666666667" style="164" customWidth="1"/>
    <col min="4610" max="4610" width="30.775" style="164" customWidth="1"/>
    <col min="4611" max="4611" width="8.88333333333333" style="164" hidden="1" customWidth="1"/>
    <col min="4612" max="4612" width="27.2166666666667" style="164" customWidth="1"/>
    <col min="4613" max="4613" width="26" style="164" customWidth="1"/>
    <col min="4614" max="4614" width="27.6666666666667" style="164" customWidth="1"/>
    <col min="4615" max="4615" width="8.88333333333333" style="164" hidden="1" customWidth="1"/>
    <col min="4616" max="4616" width="8.88333333333333" style="164"/>
    <col min="4617" max="4617" width="10.4416666666667" style="164" customWidth="1"/>
    <col min="4618" max="4864" width="8.88333333333333" style="164"/>
    <col min="4865" max="4865" width="2.44166666666667" style="164" customWidth="1"/>
    <col min="4866" max="4866" width="30.775" style="164" customWidth="1"/>
    <col min="4867" max="4867" width="8.88333333333333" style="164" hidden="1" customWidth="1"/>
    <col min="4868" max="4868" width="27.2166666666667" style="164" customWidth="1"/>
    <col min="4869" max="4869" width="26" style="164" customWidth="1"/>
    <col min="4870" max="4870" width="27.6666666666667" style="164" customWidth="1"/>
    <col min="4871" max="4871" width="8.88333333333333" style="164" hidden="1" customWidth="1"/>
    <col min="4872" max="4872" width="8.88333333333333" style="164"/>
    <col min="4873" max="4873" width="10.4416666666667" style="164" customWidth="1"/>
    <col min="4874" max="5120" width="8.88333333333333" style="164"/>
    <col min="5121" max="5121" width="2.44166666666667" style="164" customWidth="1"/>
    <col min="5122" max="5122" width="30.775" style="164" customWidth="1"/>
    <col min="5123" max="5123" width="8.88333333333333" style="164" hidden="1" customWidth="1"/>
    <col min="5124" max="5124" width="27.2166666666667" style="164" customWidth="1"/>
    <col min="5125" max="5125" width="26" style="164" customWidth="1"/>
    <col min="5126" max="5126" width="27.6666666666667" style="164" customWidth="1"/>
    <col min="5127" max="5127" width="8.88333333333333" style="164" hidden="1" customWidth="1"/>
    <col min="5128" max="5128" width="8.88333333333333" style="164"/>
    <col min="5129" max="5129" width="10.4416666666667" style="164" customWidth="1"/>
    <col min="5130" max="5376" width="8.88333333333333" style="164"/>
    <col min="5377" max="5377" width="2.44166666666667" style="164" customWidth="1"/>
    <col min="5378" max="5378" width="30.775" style="164" customWidth="1"/>
    <col min="5379" max="5379" width="8.88333333333333" style="164" hidden="1" customWidth="1"/>
    <col min="5380" max="5380" width="27.2166666666667" style="164" customWidth="1"/>
    <col min="5381" max="5381" width="26" style="164" customWidth="1"/>
    <col min="5382" max="5382" width="27.6666666666667" style="164" customWidth="1"/>
    <col min="5383" max="5383" width="8.88333333333333" style="164" hidden="1" customWidth="1"/>
    <col min="5384" max="5384" width="8.88333333333333" style="164"/>
    <col min="5385" max="5385" width="10.4416666666667" style="164" customWidth="1"/>
    <col min="5386" max="5632" width="8.88333333333333" style="164"/>
    <col min="5633" max="5633" width="2.44166666666667" style="164" customWidth="1"/>
    <col min="5634" max="5634" width="30.775" style="164" customWidth="1"/>
    <col min="5635" max="5635" width="8.88333333333333" style="164" hidden="1" customWidth="1"/>
    <col min="5636" max="5636" width="27.2166666666667" style="164" customWidth="1"/>
    <col min="5637" max="5637" width="26" style="164" customWidth="1"/>
    <col min="5638" max="5638" width="27.6666666666667" style="164" customWidth="1"/>
    <col min="5639" max="5639" width="8.88333333333333" style="164" hidden="1" customWidth="1"/>
    <col min="5640" max="5640" width="8.88333333333333" style="164"/>
    <col min="5641" max="5641" width="10.4416666666667" style="164" customWidth="1"/>
    <col min="5642" max="5888" width="8.88333333333333" style="164"/>
    <col min="5889" max="5889" width="2.44166666666667" style="164" customWidth="1"/>
    <col min="5890" max="5890" width="30.775" style="164" customWidth="1"/>
    <col min="5891" max="5891" width="8.88333333333333" style="164" hidden="1" customWidth="1"/>
    <col min="5892" max="5892" width="27.2166666666667" style="164" customWidth="1"/>
    <col min="5893" max="5893" width="26" style="164" customWidth="1"/>
    <col min="5894" max="5894" width="27.6666666666667" style="164" customWidth="1"/>
    <col min="5895" max="5895" width="8.88333333333333" style="164" hidden="1" customWidth="1"/>
    <col min="5896" max="5896" width="8.88333333333333" style="164"/>
    <col min="5897" max="5897" width="10.4416666666667" style="164" customWidth="1"/>
    <col min="5898" max="6144" width="8.88333333333333" style="164"/>
    <col min="6145" max="6145" width="2.44166666666667" style="164" customWidth="1"/>
    <col min="6146" max="6146" width="30.775" style="164" customWidth="1"/>
    <col min="6147" max="6147" width="8.88333333333333" style="164" hidden="1" customWidth="1"/>
    <col min="6148" max="6148" width="27.2166666666667" style="164" customWidth="1"/>
    <col min="6149" max="6149" width="26" style="164" customWidth="1"/>
    <col min="6150" max="6150" width="27.6666666666667" style="164" customWidth="1"/>
    <col min="6151" max="6151" width="8.88333333333333" style="164" hidden="1" customWidth="1"/>
    <col min="6152" max="6152" width="8.88333333333333" style="164"/>
    <col min="6153" max="6153" width="10.4416666666667" style="164" customWidth="1"/>
    <col min="6154" max="6400" width="8.88333333333333" style="164"/>
    <col min="6401" max="6401" width="2.44166666666667" style="164" customWidth="1"/>
    <col min="6402" max="6402" width="30.775" style="164" customWidth="1"/>
    <col min="6403" max="6403" width="8.88333333333333" style="164" hidden="1" customWidth="1"/>
    <col min="6404" max="6404" width="27.2166666666667" style="164" customWidth="1"/>
    <col min="6405" max="6405" width="26" style="164" customWidth="1"/>
    <col min="6406" max="6406" width="27.6666666666667" style="164" customWidth="1"/>
    <col min="6407" max="6407" width="8.88333333333333" style="164" hidden="1" customWidth="1"/>
    <col min="6408" max="6408" width="8.88333333333333" style="164"/>
    <col min="6409" max="6409" width="10.4416666666667" style="164" customWidth="1"/>
    <col min="6410" max="6656" width="8.88333333333333" style="164"/>
    <col min="6657" max="6657" width="2.44166666666667" style="164" customWidth="1"/>
    <col min="6658" max="6658" width="30.775" style="164" customWidth="1"/>
    <col min="6659" max="6659" width="8.88333333333333" style="164" hidden="1" customWidth="1"/>
    <col min="6660" max="6660" width="27.2166666666667" style="164" customWidth="1"/>
    <col min="6661" max="6661" width="26" style="164" customWidth="1"/>
    <col min="6662" max="6662" width="27.6666666666667" style="164" customWidth="1"/>
    <col min="6663" max="6663" width="8.88333333333333" style="164" hidden="1" customWidth="1"/>
    <col min="6664" max="6664" width="8.88333333333333" style="164"/>
    <col min="6665" max="6665" width="10.4416666666667" style="164" customWidth="1"/>
    <col min="6666" max="6912" width="8.88333333333333" style="164"/>
    <col min="6913" max="6913" width="2.44166666666667" style="164" customWidth="1"/>
    <col min="6914" max="6914" width="30.775" style="164" customWidth="1"/>
    <col min="6915" max="6915" width="8.88333333333333" style="164" hidden="1" customWidth="1"/>
    <col min="6916" max="6916" width="27.2166666666667" style="164" customWidth="1"/>
    <col min="6917" max="6917" width="26" style="164" customWidth="1"/>
    <col min="6918" max="6918" width="27.6666666666667" style="164" customWidth="1"/>
    <col min="6919" max="6919" width="8.88333333333333" style="164" hidden="1" customWidth="1"/>
    <col min="6920" max="6920" width="8.88333333333333" style="164"/>
    <col min="6921" max="6921" width="10.4416666666667" style="164" customWidth="1"/>
    <col min="6922" max="7168" width="8.88333333333333" style="164"/>
    <col min="7169" max="7169" width="2.44166666666667" style="164" customWidth="1"/>
    <col min="7170" max="7170" width="30.775" style="164" customWidth="1"/>
    <col min="7171" max="7171" width="8.88333333333333" style="164" hidden="1" customWidth="1"/>
    <col min="7172" max="7172" width="27.2166666666667" style="164" customWidth="1"/>
    <col min="7173" max="7173" width="26" style="164" customWidth="1"/>
    <col min="7174" max="7174" width="27.6666666666667" style="164" customWidth="1"/>
    <col min="7175" max="7175" width="8.88333333333333" style="164" hidden="1" customWidth="1"/>
    <col min="7176" max="7176" width="8.88333333333333" style="164"/>
    <col min="7177" max="7177" width="10.4416666666667" style="164" customWidth="1"/>
    <col min="7178" max="7424" width="8.88333333333333" style="164"/>
    <col min="7425" max="7425" width="2.44166666666667" style="164" customWidth="1"/>
    <col min="7426" max="7426" width="30.775" style="164" customWidth="1"/>
    <col min="7427" max="7427" width="8.88333333333333" style="164" hidden="1" customWidth="1"/>
    <col min="7428" max="7428" width="27.2166666666667" style="164" customWidth="1"/>
    <col min="7429" max="7429" width="26" style="164" customWidth="1"/>
    <col min="7430" max="7430" width="27.6666666666667" style="164" customWidth="1"/>
    <col min="7431" max="7431" width="8.88333333333333" style="164" hidden="1" customWidth="1"/>
    <col min="7432" max="7432" width="8.88333333333333" style="164"/>
    <col min="7433" max="7433" width="10.4416666666667" style="164" customWidth="1"/>
    <col min="7434" max="7680" width="8.88333333333333" style="164"/>
    <col min="7681" max="7681" width="2.44166666666667" style="164" customWidth="1"/>
    <col min="7682" max="7682" width="30.775" style="164" customWidth="1"/>
    <col min="7683" max="7683" width="8.88333333333333" style="164" hidden="1" customWidth="1"/>
    <col min="7684" max="7684" width="27.2166666666667" style="164" customWidth="1"/>
    <col min="7685" max="7685" width="26" style="164" customWidth="1"/>
    <col min="7686" max="7686" width="27.6666666666667" style="164" customWidth="1"/>
    <col min="7687" max="7687" width="8.88333333333333" style="164" hidden="1" customWidth="1"/>
    <col min="7688" max="7688" width="8.88333333333333" style="164"/>
    <col min="7689" max="7689" width="10.4416666666667" style="164" customWidth="1"/>
    <col min="7690" max="7936" width="8.88333333333333" style="164"/>
    <col min="7937" max="7937" width="2.44166666666667" style="164" customWidth="1"/>
    <col min="7938" max="7938" width="30.775" style="164" customWidth="1"/>
    <col min="7939" max="7939" width="8.88333333333333" style="164" hidden="1" customWidth="1"/>
    <col min="7940" max="7940" width="27.2166666666667" style="164" customWidth="1"/>
    <col min="7941" max="7941" width="26" style="164" customWidth="1"/>
    <col min="7942" max="7942" width="27.6666666666667" style="164" customWidth="1"/>
    <col min="7943" max="7943" width="8.88333333333333" style="164" hidden="1" customWidth="1"/>
    <col min="7944" max="7944" width="8.88333333333333" style="164"/>
    <col min="7945" max="7945" width="10.4416666666667" style="164" customWidth="1"/>
    <col min="7946" max="8192" width="8.88333333333333" style="164"/>
    <col min="8193" max="8193" width="2.44166666666667" style="164" customWidth="1"/>
    <col min="8194" max="8194" width="30.775" style="164" customWidth="1"/>
    <col min="8195" max="8195" width="8.88333333333333" style="164" hidden="1" customWidth="1"/>
    <col min="8196" max="8196" width="27.2166666666667" style="164" customWidth="1"/>
    <col min="8197" max="8197" width="26" style="164" customWidth="1"/>
    <col min="8198" max="8198" width="27.6666666666667" style="164" customWidth="1"/>
    <col min="8199" max="8199" width="8.88333333333333" style="164" hidden="1" customWidth="1"/>
    <col min="8200" max="8200" width="8.88333333333333" style="164"/>
    <col min="8201" max="8201" width="10.4416666666667" style="164" customWidth="1"/>
    <col min="8202" max="8448" width="8.88333333333333" style="164"/>
    <col min="8449" max="8449" width="2.44166666666667" style="164" customWidth="1"/>
    <col min="8450" max="8450" width="30.775" style="164" customWidth="1"/>
    <col min="8451" max="8451" width="8.88333333333333" style="164" hidden="1" customWidth="1"/>
    <col min="8452" max="8452" width="27.2166666666667" style="164" customWidth="1"/>
    <col min="8453" max="8453" width="26" style="164" customWidth="1"/>
    <col min="8454" max="8454" width="27.6666666666667" style="164" customWidth="1"/>
    <col min="8455" max="8455" width="8.88333333333333" style="164" hidden="1" customWidth="1"/>
    <col min="8456" max="8456" width="8.88333333333333" style="164"/>
    <col min="8457" max="8457" width="10.4416666666667" style="164" customWidth="1"/>
    <col min="8458" max="8704" width="8.88333333333333" style="164"/>
    <col min="8705" max="8705" width="2.44166666666667" style="164" customWidth="1"/>
    <col min="8706" max="8706" width="30.775" style="164" customWidth="1"/>
    <col min="8707" max="8707" width="8.88333333333333" style="164" hidden="1" customWidth="1"/>
    <col min="8708" max="8708" width="27.2166666666667" style="164" customWidth="1"/>
    <col min="8709" max="8709" width="26" style="164" customWidth="1"/>
    <col min="8710" max="8710" width="27.6666666666667" style="164" customWidth="1"/>
    <col min="8711" max="8711" width="8.88333333333333" style="164" hidden="1" customWidth="1"/>
    <col min="8712" max="8712" width="8.88333333333333" style="164"/>
    <col min="8713" max="8713" width="10.4416666666667" style="164" customWidth="1"/>
    <col min="8714" max="8960" width="8.88333333333333" style="164"/>
    <col min="8961" max="8961" width="2.44166666666667" style="164" customWidth="1"/>
    <col min="8962" max="8962" width="30.775" style="164" customWidth="1"/>
    <col min="8963" max="8963" width="8.88333333333333" style="164" hidden="1" customWidth="1"/>
    <col min="8964" max="8964" width="27.2166666666667" style="164" customWidth="1"/>
    <col min="8965" max="8965" width="26" style="164" customWidth="1"/>
    <col min="8966" max="8966" width="27.6666666666667" style="164" customWidth="1"/>
    <col min="8967" max="8967" width="8.88333333333333" style="164" hidden="1" customWidth="1"/>
    <col min="8968" max="8968" width="8.88333333333333" style="164"/>
    <col min="8969" max="8969" width="10.4416666666667" style="164" customWidth="1"/>
    <col min="8970" max="9216" width="8.88333333333333" style="164"/>
    <col min="9217" max="9217" width="2.44166666666667" style="164" customWidth="1"/>
    <col min="9218" max="9218" width="30.775" style="164" customWidth="1"/>
    <col min="9219" max="9219" width="8.88333333333333" style="164" hidden="1" customWidth="1"/>
    <col min="9220" max="9220" width="27.2166666666667" style="164" customWidth="1"/>
    <col min="9221" max="9221" width="26" style="164" customWidth="1"/>
    <col min="9222" max="9222" width="27.6666666666667" style="164" customWidth="1"/>
    <col min="9223" max="9223" width="8.88333333333333" style="164" hidden="1" customWidth="1"/>
    <col min="9224" max="9224" width="8.88333333333333" style="164"/>
    <col min="9225" max="9225" width="10.4416666666667" style="164" customWidth="1"/>
    <col min="9226" max="9472" width="8.88333333333333" style="164"/>
    <col min="9473" max="9473" width="2.44166666666667" style="164" customWidth="1"/>
    <col min="9474" max="9474" width="30.775" style="164" customWidth="1"/>
    <col min="9475" max="9475" width="8.88333333333333" style="164" hidden="1" customWidth="1"/>
    <col min="9476" max="9476" width="27.2166666666667" style="164" customWidth="1"/>
    <col min="9477" max="9477" width="26" style="164" customWidth="1"/>
    <col min="9478" max="9478" width="27.6666666666667" style="164" customWidth="1"/>
    <col min="9479" max="9479" width="8.88333333333333" style="164" hidden="1" customWidth="1"/>
    <col min="9480" max="9480" width="8.88333333333333" style="164"/>
    <col min="9481" max="9481" width="10.4416666666667" style="164" customWidth="1"/>
    <col min="9482" max="9728" width="8.88333333333333" style="164"/>
    <col min="9729" max="9729" width="2.44166666666667" style="164" customWidth="1"/>
    <col min="9730" max="9730" width="30.775" style="164" customWidth="1"/>
    <col min="9731" max="9731" width="8.88333333333333" style="164" hidden="1" customWidth="1"/>
    <col min="9732" max="9732" width="27.2166666666667" style="164" customWidth="1"/>
    <col min="9733" max="9733" width="26" style="164" customWidth="1"/>
    <col min="9734" max="9734" width="27.6666666666667" style="164" customWidth="1"/>
    <col min="9735" max="9735" width="8.88333333333333" style="164" hidden="1" customWidth="1"/>
    <col min="9736" max="9736" width="8.88333333333333" style="164"/>
    <col min="9737" max="9737" width="10.4416666666667" style="164" customWidth="1"/>
    <col min="9738" max="9984" width="8.88333333333333" style="164"/>
    <col min="9985" max="9985" width="2.44166666666667" style="164" customWidth="1"/>
    <col min="9986" max="9986" width="30.775" style="164" customWidth="1"/>
    <col min="9987" max="9987" width="8.88333333333333" style="164" hidden="1" customWidth="1"/>
    <col min="9988" max="9988" width="27.2166666666667" style="164" customWidth="1"/>
    <col min="9989" max="9989" width="26" style="164" customWidth="1"/>
    <col min="9990" max="9990" width="27.6666666666667" style="164" customWidth="1"/>
    <col min="9991" max="9991" width="8.88333333333333" style="164" hidden="1" customWidth="1"/>
    <col min="9992" max="9992" width="8.88333333333333" style="164"/>
    <col min="9993" max="9993" width="10.4416666666667" style="164" customWidth="1"/>
    <col min="9994" max="10240" width="8.88333333333333" style="164"/>
    <col min="10241" max="10241" width="2.44166666666667" style="164" customWidth="1"/>
    <col min="10242" max="10242" width="30.775" style="164" customWidth="1"/>
    <col min="10243" max="10243" width="8.88333333333333" style="164" hidden="1" customWidth="1"/>
    <col min="10244" max="10244" width="27.2166666666667" style="164" customWidth="1"/>
    <col min="10245" max="10245" width="26" style="164" customWidth="1"/>
    <col min="10246" max="10246" width="27.6666666666667" style="164" customWidth="1"/>
    <col min="10247" max="10247" width="8.88333333333333" style="164" hidden="1" customWidth="1"/>
    <col min="10248" max="10248" width="8.88333333333333" style="164"/>
    <col min="10249" max="10249" width="10.4416666666667" style="164" customWidth="1"/>
    <col min="10250" max="10496" width="8.88333333333333" style="164"/>
    <col min="10497" max="10497" width="2.44166666666667" style="164" customWidth="1"/>
    <col min="10498" max="10498" width="30.775" style="164" customWidth="1"/>
    <col min="10499" max="10499" width="8.88333333333333" style="164" hidden="1" customWidth="1"/>
    <col min="10500" max="10500" width="27.2166666666667" style="164" customWidth="1"/>
    <col min="10501" max="10501" width="26" style="164" customWidth="1"/>
    <col min="10502" max="10502" width="27.6666666666667" style="164" customWidth="1"/>
    <col min="10503" max="10503" width="8.88333333333333" style="164" hidden="1" customWidth="1"/>
    <col min="10504" max="10504" width="8.88333333333333" style="164"/>
    <col min="10505" max="10505" width="10.4416666666667" style="164" customWidth="1"/>
    <col min="10506" max="10752" width="8.88333333333333" style="164"/>
    <col min="10753" max="10753" width="2.44166666666667" style="164" customWidth="1"/>
    <col min="10754" max="10754" width="30.775" style="164" customWidth="1"/>
    <col min="10755" max="10755" width="8.88333333333333" style="164" hidden="1" customWidth="1"/>
    <col min="10756" max="10756" width="27.2166666666667" style="164" customWidth="1"/>
    <col min="10757" max="10757" width="26" style="164" customWidth="1"/>
    <col min="10758" max="10758" width="27.6666666666667" style="164" customWidth="1"/>
    <col min="10759" max="10759" width="8.88333333333333" style="164" hidden="1" customWidth="1"/>
    <col min="10760" max="10760" width="8.88333333333333" style="164"/>
    <col min="10761" max="10761" width="10.4416666666667" style="164" customWidth="1"/>
    <col min="10762" max="11008" width="8.88333333333333" style="164"/>
    <col min="11009" max="11009" width="2.44166666666667" style="164" customWidth="1"/>
    <col min="11010" max="11010" width="30.775" style="164" customWidth="1"/>
    <col min="11011" max="11011" width="8.88333333333333" style="164" hidden="1" customWidth="1"/>
    <col min="11012" max="11012" width="27.2166666666667" style="164" customWidth="1"/>
    <col min="11013" max="11013" width="26" style="164" customWidth="1"/>
    <col min="11014" max="11014" width="27.6666666666667" style="164" customWidth="1"/>
    <col min="11015" max="11015" width="8.88333333333333" style="164" hidden="1" customWidth="1"/>
    <col min="11016" max="11016" width="8.88333333333333" style="164"/>
    <col min="11017" max="11017" width="10.4416666666667" style="164" customWidth="1"/>
    <col min="11018" max="11264" width="8.88333333333333" style="164"/>
    <col min="11265" max="11265" width="2.44166666666667" style="164" customWidth="1"/>
    <col min="11266" max="11266" width="30.775" style="164" customWidth="1"/>
    <col min="11267" max="11267" width="8.88333333333333" style="164" hidden="1" customWidth="1"/>
    <col min="11268" max="11268" width="27.2166666666667" style="164" customWidth="1"/>
    <col min="11269" max="11269" width="26" style="164" customWidth="1"/>
    <col min="11270" max="11270" width="27.6666666666667" style="164" customWidth="1"/>
    <col min="11271" max="11271" width="8.88333333333333" style="164" hidden="1" customWidth="1"/>
    <col min="11272" max="11272" width="8.88333333333333" style="164"/>
    <col min="11273" max="11273" width="10.4416666666667" style="164" customWidth="1"/>
    <col min="11274" max="11520" width="8.88333333333333" style="164"/>
    <col min="11521" max="11521" width="2.44166666666667" style="164" customWidth="1"/>
    <col min="11522" max="11522" width="30.775" style="164" customWidth="1"/>
    <col min="11523" max="11523" width="8.88333333333333" style="164" hidden="1" customWidth="1"/>
    <col min="11524" max="11524" width="27.2166666666667" style="164" customWidth="1"/>
    <col min="11525" max="11525" width="26" style="164" customWidth="1"/>
    <col min="11526" max="11526" width="27.6666666666667" style="164" customWidth="1"/>
    <col min="11527" max="11527" width="8.88333333333333" style="164" hidden="1" customWidth="1"/>
    <col min="11528" max="11528" width="8.88333333333333" style="164"/>
    <col min="11529" max="11529" width="10.4416666666667" style="164" customWidth="1"/>
    <col min="11530" max="11776" width="8.88333333333333" style="164"/>
    <col min="11777" max="11777" width="2.44166666666667" style="164" customWidth="1"/>
    <col min="11778" max="11778" width="30.775" style="164" customWidth="1"/>
    <col min="11779" max="11779" width="8.88333333333333" style="164" hidden="1" customWidth="1"/>
    <col min="11780" max="11780" width="27.2166666666667" style="164" customWidth="1"/>
    <col min="11781" max="11781" width="26" style="164" customWidth="1"/>
    <col min="11782" max="11782" width="27.6666666666667" style="164" customWidth="1"/>
    <col min="11783" max="11783" width="8.88333333333333" style="164" hidden="1" customWidth="1"/>
    <col min="11784" max="11784" width="8.88333333333333" style="164"/>
    <col min="11785" max="11785" width="10.4416666666667" style="164" customWidth="1"/>
    <col min="11786" max="12032" width="8.88333333333333" style="164"/>
    <col min="12033" max="12033" width="2.44166666666667" style="164" customWidth="1"/>
    <col min="12034" max="12034" width="30.775" style="164" customWidth="1"/>
    <col min="12035" max="12035" width="8.88333333333333" style="164" hidden="1" customWidth="1"/>
    <col min="12036" max="12036" width="27.2166666666667" style="164" customWidth="1"/>
    <col min="12037" max="12037" width="26" style="164" customWidth="1"/>
    <col min="12038" max="12038" width="27.6666666666667" style="164" customWidth="1"/>
    <col min="12039" max="12039" width="8.88333333333333" style="164" hidden="1" customWidth="1"/>
    <col min="12040" max="12040" width="8.88333333333333" style="164"/>
    <col min="12041" max="12041" width="10.4416666666667" style="164" customWidth="1"/>
    <col min="12042" max="12288" width="8.88333333333333" style="164"/>
    <col min="12289" max="12289" width="2.44166666666667" style="164" customWidth="1"/>
    <col min="12290" max="12290" width="30.775" style="164" customWidth="1"/>
    <col min="12291" max="12291" width="8.88333333333333" style="164" hidden="1" customWidth="1"/>
    <col min="12292" max="12292" width="27.2166666666667" style="164" customWidth="1"/>
    <col min="12293" max="12293" width="26" style="164" customWidth="1"/>
    <col min="12294" max="12294" width="27.6666666666667" style="164" customWidth="1"/>
    <col min="12295" max="12295" width="8.88333333333333" style="164" hidden="1" customWidth="1"/>
    <col min="12296" max="12296" width="8.88333333333333" style="164"/>
    <col min="12297" max="12297" width="10.4416666666667" style="164" customWidth="1"/>
    <col min="12298" max="12544" width="8.88333333333333" style="164"/>
    <col min="12545" max="12545" width="2.44166666666667" style="164" customWidth="1"/>
    <col min="12546" max="12546" width="30.775" style="164" customWidth="1"/>
    <col min="12547" max="12547" width="8.88333333333333" style="164" hidden="1" customWidth="1"/>
    <col min="12548" max="12548" width="27.2166666666667" style="164" customWidth="1"/>
    <col min="12549" max="12549" width="26" style="164" customWidth="1"/>
    <col min="12550" max="12550" width="27.6666666666667" style="164" customWidth="1"/>
    <col min="12551" max="12551" width="8.88333333333333" style="164" hidden="1" customWidth="1"/>
    <col min="12552" max="12552" width="8.88333333333333" style="164"/>
    <col min="12553" max="12553" width="10.4416666666667" style="164" customWidth="1"/>
    <col min="12554" max="12800" width="8.88333333333333" style="164"/>
    <col min="12801" max="12801" width="2.44166666666667" style="164" customWidth="1"/>
    <col min="12802" max="12802" width="30.775" style="164" customWidth="1"/>
    <col min="12803" max="12803" width="8.88333333333333" style="164" hidden="1" customWidth="1"/>
    <col min="12804" max="12804" width="27.2166666666667" style="164" customWidth="1"/>
    <col min="12805" max="12805" width="26" style="164" customWidth="1"/>
    <col min="12806" max="12806" width="27.6666666666667" style="164" customWidth="1"/>
    <col min="12807" max="12807" width="8.88333333333333" style="164" hidden="1" customWidth="1"/>
    <col min="12808" max="12808" width="8.88333333333333" style="164"/>
    <col min="12809" max="12809" width="10.4416666666667" style="164" customWidth="1"/>
    <col min="12810" max="13056" width="8.88333333333333" style="164"/>
    <col min="13057" max="13057" width="2.44166666666667" style="164" customWidth="1"/>
    <col min="13058" max="13058" width="30.775" style="164" customWidth="1"/>
    <col min="13059" max="13059" width="8.88333333333333" style="164" hidden="1" customWidth="1"/>
    <col min="13060" max="13060" width="27.2166666666667" style="164" customWidth="1"/>
    <col min="13061" max="13061" width="26" style="164" customWidth="1"/>
    <col min="13062" max="13062" width="27.6666666666667" style="164" customWidth="1"/>
    <col min="13063" max="13063" width="8.88333333333333" style="164" hidden="1" customWidth="1"/>
    <col min="13064" max="13064" width="8.88333333333333" style="164"/>
    <col min="13065" max="13065" width="10.4416666666667" style="164" customWidth="1"/>
    <col min="13066" max="13312" width="8.88333333333333" style="164"/>
    <col min="13313" max="13313" width="2.44166666666667" style="164" customWidth="1"/>
    <col min="13314" max="13314" width="30.775" style="164" customWidth="1"/>
    <col min="13315" max="13315" width="8.88333333333333" style="164" hidden="1" customWidth="1"/>
    <col min="13316" max="13316" width="27.2166666666667" style="164" customWidth="1"/>
    <col min="13317" max="13317" width="26" style="164" customWidth="1"/>
    <col min="13318" max="13318" width="27.6666666666667" style="164" customWidth="1"/>
    <col min="13319" max="13319" width="8.88333333333333" style="164" hidden="1" customWidth="1"/>
    <col min="13320" max="13320" width="8.88333333333333" style="164"/>
    <col min="13321" max="13321" width="10.4416666666667" style="164" customWidth="1"/>
    <col min="13322" max="13568" width="8.88333333333333" style="164"/>
    <col min="13569" max="13569" width="2.44166666666667" style="164" customWidth="1"/>
    <col min="13570" max="13570" width="30.775" style="164" customWidth="1"/>
    <col min="13571" max="13571" width="8.88333333333333" style="164" hidden="1" customWidth="1"/>
    <col min="13572" max="13572" width="27.2166666666667" style="164" customWidth="1"/>
    <col min="13573" max="13573" width="26" style="164" customWidth="1"/>
    <col min="13574" max="13574" width="27.6666666666667" style="164" customWidth="1"/>
    <col min="13575" max="13575" width="8.88333333333333" style="164" hidden="1" customWidth="1"/>
    <col min="13576" max="13576" width="8.88333333333333" style="164"/>
    <col min="13577" max="13577" width="10.4416666666667" style="164" customWidth="1"/>
    <col min="13578" max="13824" width="8.88333333333333" style="164"/>
    <col min="13825" max="13825" width="2.44166666666667" style="164" customWidth="1"/>
    <col min="13826" max="13826" width="30.775" style="164" customWidth="1"/>
    <col min="13827" max="13827" width="8.88333333333333" style="164" hidden="1" customWidth="1"/>
    <col min="13828" max="13828" width="27.2166666666667" style="164" customWidth="1"/>
    <col min="13829" max="13829" width="26" style="164" customWidth="1"/>
    <col min="13830" max="13830" width="27.6666666666667" style="164" customWidth="1"/>
    <col min="13831" max="13831" width="8.88333333333333" style="164" hidden="1" customWidth="1"/>
    <col min="13832" max="13832" width="8.88333333333333" style="164"/>
    <col min="13833" max="13833" width="10.4416666666667" style="164" customWidth="1"/>
    <col min="13834" max="14080" width="8.88333333333333" style="164"/>
    <col min="14081" max="14081" width="2.44166666666667" style="164" customWidth="1"/>
    <col min="14082" max="14082" width="30.775" style="164" customWidth="1"/>
    <col min="14083" max="14083" width="8.88333333333333" style="164" hidden="1" customWidth="1"/>
    <col min="14084" max="14084" width="27.2166666666667" style="164" customWidth="1"/>
    <col min="14085" max="14085" width="26" style="164" customWidth="1"/>
    <col min="14086" max="14086" width="27.6666666666667" style="164" customWidth="1"/>
    <col min="14087" max="14087" width="8.88333333333333" style="164" hidden="1" customWidth="1"/>
    <col min="14088" max="14088" width="8.88333333333333" style="164"/>
    <col min="14089" max="14089" width="10.4416666666667" style="164" customWidth="1"/>
    <col min="14090" max="14336" width="8.88333333333333" style="164"/>
    <col min="14337" max="14337" width="2.44166666666667" style="164" customWidth="1"/>
    <col min="14338" max="14338" width="30.775" style="164" customWidth="1"/>
    <col min="14339" max="14339" width="8.88333333333333" style="164" hidden="1" customWidth="1"/>
    <col min="14340" max="14340" width="27.2166666666667" style="164" customWidth="1"/>
    <col min="14341" max="14341" width="26" style="164" customWidth="1"/>
    <col min="14342" max="14342" width="27.6666666666667" style="164" customWidth="1"/>
    <col min="14343" max="14343" width="8.88333333333333" style="164" hidden="1" customWidth="1"/>
    <col min="14344" max="14344" width="8.88333333333333" style="164"/>
    <col min="14345" max="14345" width="10.4416666666667" style="164" customWidth="1"/>
    <col min="14346" max="14592" width="8.88333333333333" style="164"/>
    <col min="14593" max="14593" width="2.44166666666667" style="164" customWidth="1"/>
    <col min="14594" max="14594" width="30.775" style="164" customWidth="1"/>
    <col min="14595" max="14595" width="8.88333333333333" style="164" hidden="1" customWidth="1"/>
    <col min="14596" max="14596" width="27.2166666666667" style="164" customWidth="1"/>
    <col min="14597" max="14597" width="26" style="164" customWidth="1"/>
    <col min="14598" max="14598" width="27.6666666666667" style="164" customWidth="1"/>
    <col min="14599" max="14599" width="8.88333333333333" style="164" hidden="1" customWidth="1"/>
    <col min="14600" max="14600" width="8.88333333333333" style="164"/>
    <col min="14601" max="14601" width="10.4416666666667" style="164" customWidth="1"/>
    <col min="14602" max="14848" width="8.88333333333333" style="164"/>
    <col min="14849" max="14849" width="2.44166666666667" style="164" customWidth="1"/>
    <col min="14850" max="14850" width="30.775" style="164" customWidth="1"/>
    <col min="14851" max="14851" width="8.88333333333333" style="164" hidden="1" customWidth="1"/>
    <col min="14852" max="14852" width="27.2166666666667" style="164" customWidth="1"/>
    <col min="14853" max="14853" width="26" style="164" customWidth="1"/>
    <col min="14854" max="14854" width="27.6666666666667" style="164" customWidth="1"/>
    <col min="14855" max="14855" width="8.88333333333333" style="164" hidden="1" customWidth="1"/>
    <col min="14856" max="14856" width="8.88333333333333" style="164"/>
    <col min="14857" max="14857" width="10.4416666666667" style="164" customWidth="1"/>
    <col min="14858" max="15104" width="8.88333333333333" style="164"/>
    <col min="15105" max="15105" width="2.44166666666667" style="164" customWidth="1"/>
    <col min="15106" max="15106" width="30.775" style="164" customWidth="1"/>
    <col min="15107" max="15107" width="8.88333333333333" style="164" hidden="1" customWidth="1"/>
    <col min="15108" max="15108" width="27.2166666666667" style="164" customWidth="1"/>
    <col min="15109" max="15109" width="26" style="164" customWidth="1"/>
    <col min="15110" max="15110" width="27.6666666666667" style="164" customWidth="1"/>
    <col min="15111" max="15111" width="8.88333333333333" style="164" hidden="1" customWidth="1"/>
    <col min="15112" max="15112" width="8.88333333333333" style="164"/>
    <col min="15113" max="15113" width="10.4416666666667" style="164" customWidth="1"/>
    <col min="15114" max="15360" width="8.88333333333333" style="164"/>
    <col min="15361" max="15361" width="2.44166666666667" style="164" customWidth="1"/>
    <col min="15362" max="15362" width="30.775" style="164" customWidth="1"/>
    <col min="15363" max="15363" width="8.88333333333333" style="164" hidden="1" customWidth="1"/>
    <col min="15364" max="15364" width="27.2166666666667" style="164" customWidth="1"/>
    <col min="15365" max="15365" width="26" style="164" customWidth="1"/>
    <col min="15366" max="15366" width="27.6666666666667" style="164" customWidth="1"/>
    <col min="15367" max="15367" width="8.88333333333333" style="164" hidden="1" customWidth="1"/>
    <col min="15368" max="15368" width="8.88333333333333" style="164"/>
    <col min="15369" max="15369" width="10.4416666666667" style="164" customWidth="1"/>
    <col min="15370" max="15616" width="8.88333333333333" style="164"/>
    <col min="15617" max="15617" width="2.44166666666667" style="164" customWidth="1"/>
    <col min="15618" max="15618" width="30.775" style="164" customWidth="1"/>
    <col min="15619" max="15619" width="8.88333333333333" style="164" hidden="1" customWidth="1"/>
    <col min="15620" max="15620" width="27.2166666666667" style="164" customWidth="1"/>
    <col min="15621" max="15621" width="26" style="164" customWidth="1"/>
    <col min="15622" max="15622" width="27.6666666666667" style="164" customWidth="1"/>
    <col min="15623" max="15623" width="8.88333333333333" style="164" hidden="1" customWidth="1"/>
    <col min="15624" max="15624" width="8.88333333333333" style="164"/>
    <col min="15625" max="15625" width="10.4416666666667" style="164" customWidth="1"/>
    <col min="15626" max="15872" width="8.88333333333333" style="164"/>
    <col min="15873" max="15873" width="2.44166666666667" style="164" customWidth="1"/>
    <col min="15874" max="15874" width="30.775" style="164" customWidth="1"/>
    <col min="15875" max="15875" width="8.88333333333333" style="164" hidden="1" customWidth="1"/>
    <col min="15876" max="15876" width="27.2166666666667" style="164" customWidth="1"/>
    <col min="15877" max="15877" width="26" style="164" customWidth="1"/>
    <col min="15878" max="15878" width="27.6666666666667" style="164" customWidth="1"/>
    <col min="15879" max="15879" width="8.88333333333333" style="164" hidden="1" customWidth="1"/>
    <col min="15880" max="15880" width="8.88333333333333" style="164"/>
    <col min="15881" max="15881" width="10.4416666666667" style="164" customWidth="1"/>
    <col min="15882" max="16128" width="8.88333333333333" style="164"/>
    <col min="16129" max="16129" width="2.44166666666667" style="164" customWidth="1"/>
    <col min="16130" max="16130" width="30.775" style="164" customWidth="1"/>
    <col min="16131" max="16131" width="8.88333333333333" style="164" hidden="1" customWidth="1"/>
    <col min="16132" max="16132" width="27.2166666666667" style="164" customWidth="1"/>
    <col min="16133" max="16133" width="26" style="164" customWidth="1"/>
    <col min="16134" max="16134" width="27.6666666666667" style="164" customWidth="1"/>
    <col min="16135" max="16135" width="8.88333333333333" style="164" hidden="1" customWidth="1"/>
    <col min="16136" max="16136" width="8.88333333333333" style="164"/>
    <col min="16137" max="16137" width="10.4416666666667" style="164" customWidth="1"/>
    <col min="16138" max="16384" width="8.88333333333333" style="164"/>
  </cols>
  <sheetData>
    <row r="1" ht="19.5" customHeight="1" spans="2:2">
      <c r="B1" s="164" t="s">
        <v>1273</v>
      </c>
    </row>
    <row r="2" s="163" customFormat="1" ht="40.5" customHeight="1" spans="1:7">
      <c r="A2" s="166"/>
      <c r="B2" s="167" t="s">
        <v>1274</v>
      </c>
      <c r="C2" s="168"/>
      <c r="D2" s="167"/>
      <c r="E2" s="167"/>
      <c r="F2" s="168"/>
      <c r="G2" s="167"/>
    </row>
    <row r="3" s="163" customFormat="1" ht="1.5" customHeight="1" spans="1:7">
      <c r="A3" s="166"/>
      <c r="B3" s="169"/>
      <c r="C3" s="169"/>
      <c r="D3" s="169"/>
      <c r="E3" s="169"/>
      <c r="F3" s="169"/>
      <c r="G3" s="170"/>
    </row>
    <row r="4" s="163" customFormat="1" ht="23.25" customHeight="1" spans="1:13">
      <c r="A4" s="94"/>
      <c r="B4" s="171" t="s">
        <v>1275</v>
      </c>
      <c r="C4" s="171"/>
      <c r="D4" s="171"/>
      <c r="E4" s="171"/>
      <c r="F4" s="172"/>
      <c r="G4" s="172" t="s">
        <v>1224</v>
      </c>
      <c r="M4" s="197">
        <v>100000000</v>
      </c>
    </row>
    <row r="5" s="163" customFormat="1" ht="23.25" customHeight="1" spans="1:7">
      <c r="A5" s="173"/>
      <c r="B5" s="174" t="s">
        <v>1276</v>
      </c>
      <c r="C5" s="175"/>
      <c r="D5" s="176" t="s">
        <v>1277</v>
      </c>
      <c r="E5" s="177" t="s">
        <v>1278</v>
      </c>
      <c r="F5" s="177" t="s">
        <v>1279</v>
      </c>
      <c r="G5" s="178" t="s">
        <v>1280</v>
      </c>
    </row>
    <row r="6" s="163" customFormat="1" ht="23.25" customHeight="1" spans="1:7">
      <c r="A6" s="173"/>
      <c r="B6" s="174" t="s">
        <v>1281</v>
      </c>
      <c r="C6" s="179"/>
      <c r="D6" s="180">
        <v>1599.28</v>
      </c>
      <c r="E6" s="180">
        <v>1599.28</v>
      </c>
      <c r="F6" s="180">
        <v>1729.09</v>
      </c>
      <c r="G6" s="181">
        <v>108.12</v>
      </c>
    </row>
    <row r="7" s="163" customFormat="1" ht="23.25" customHeight="1" spans="1:7">
      <c r="A7" s="173"/>
      <c r="B7" s="175" t="s">
        <v>1282</v>
      </c>
      <c r="C7" s="179"/>
      <c r="D7" s="180">
        <f t="shared" ref="D7:F7" si="0">D8+D15+D17</f>
        <v>1265.2924</v>
      </c>
      <c r="E7" s="180">
        <f t="shared" si="0"/>
        <v>1265.2924</v>
      </c>
      <c r="F7" s="180">
        <f t="shared" si="0"/>
        <v>3051.7052933879</v>
      </c>
      <c r="G7" s="182">
        <f t="shared" ref="G7:G16" si="1">F7/D7</f>
        <v>2.41185775982524</v>
      </c>
    </row>
    <row r="8" s="163" customFormat="1" ht="23.25" customHeight="1" spans="1:7">
      <c r="A8" s="173"/>
      <c r="B8" s="175" t="s">
        <v>1283</v>
      </c>
      <c r="C8" s="179"/>
      <c r="D8" s="180">
        <f t="shared" ref="D8:F8" si="2">SUM(D9:D14)</f>
        <v>1071.0924</v>
      </c>
      <c r="E8" s="180">
        <f t="shared" si="2"/>
        <v>1071.0924</v>
      </c>
      <c r="F8" s="180">
        <f t="shared" si="2"/>
        <v>1217.0390316026</v>
      </c>
      <c r="G8" s="182">
        <f t="shared" si="1"/>
        <v>1.13625960897734</v>
      </c>
    </row>
    <row r="9" s="163" customFormat="1" ht="23.25" customHeight="1" spans="1:7">
      <c r="A9" s="173"/>
      <c r="B9" s="175" t="s">
        <v>1284</v>
      </c>
      <c r="C9" s="179"/>
      <c r="D9" s="183">
        <v>709.6908</v>
      </c>
      <c r="E9" s="183">
        <v>709.6908</v>
      </c>
      <c r="F9" s="183">
        <v>820.0656349915</v>
      </c>
      <c r="G9" s="182">
        <f t="shared" si="1"/>
        <v>1.15552524422115</v>
      </c>
    </row>
    <row r="10" s="163" customFormat="1" ht="23.25" customHeight="1" spans="1:7">
      <c r="A10" s="173"/>
      <c r="B10" s="175" t="s">
        <v>1285</v>
      </c>
      <c r="C10" s="179"/>
      <c r="D10" s="183">
        <v>12</v>
      </c>
      <c r="E10" s="183">
        <v>12</v>
      </c>
      <c r="F10" s="183">
        <v>18.4650881914</v>
      </c>
      <c r="G10" s="182">
        <f t="shared" si="1"/>
        <v>1.53875734928333</v>
      </c>
    </row>
    <row r="11" s="163" customFormat="1" ht="23.25" customHeight="1" spans="1:7">
      <c r="A11" s="173"/>
      <c r="B11" s="175" t="s">
        <v>1286</v>
      </c>
      <c r="C11" s="179"/>
      <c r="D11" s="183">
        <v>296.4016</v>
      </c>
      <c r="E11" s="183">
        <v>296.4016</v>
      </c>
      <c r="F11" s="183">
        <v>306.554571</v>
      </c>
      <c r="G11" s="182">
        <f t="shared" si="1"/>
        <v>1.03425410321672</v>
      </c>
    </row>
    <row r="12" s="163" customFormat="1" ht="23.25" customHeight="1" spans="1:7">
      <c r="A12" s="173"/>
      <c r="B12" s="175" t="s">
        <v>1287</v>
      </c>
      <c r="C12" s="179"/>
      <c r="D12" s="183">
        <v>10</v>
      </c>
      <c r="E12" s="183">
        <v>10</v>
      </c>
      <c r="F12" s="183">
        <v>35.4766055445</v>
      </c>
      <c r="G12" s="182">
        <f t="shared" si="1"/>
        <v>3.54766055445</v>
      </c>
    </row>
    <row r="13" s="163" customFormat="1" ht="23.25" customHeight="1" spans="1:7">
      <c r="A13" s="173"/>
      <c r="B13" s="175" t="s">
        <v>1288</v>
      </c>
      <c r="C13" s="179"/>
      <c r="D13" s="183">
        <v>17</v>
      </c>
      <c r="E13" s="183">
        <v>17</v>
      </c>
      <c r="F13" s="183">
        <v>8.533578158</v>
      </c>
      <c r="G13" s="182">
        <f t="shared" si="1"/>
        <v>0.501975185764706</v>
      </c>
    </row>
    <row r="14" s="163" customFormat="1" ht="23.25" customHeight="1" spans="1:7">
      <c r="A14" s="173"/>
      <c r="B14" s="175" t="s">
        <v>1289</v>
      </c>
      <c r="C14" s="179"/>
      <c r="D14" s="184">
        <v>26</v>
      </c>
      <c r="E14" s="184">
        <v>26</v>
      </c>
      <c r="F14" s="184">
        <v>27.9435537172</v>
      </c>
      <c r="G14" s="182">
        <f t="shared" si="1"/>
        <v>1.07475206604615</v>
      </c>
    </row>
    <row r="15" s="163" customFormat="1" ht="23.25" customHeight="1" spans="1:7">
      <c r="A15" s="173"/>
      <c r="B15" s="175" t="s">
        <v>1290</v>
      </c>
      <c r="C15" s="179"/>
      <c r="D15" s="185">
        <v>194.2</v>
      </c>
      <c r="E15" s="185">
        <v>194.2</v>
      </c>
      <c r="F15" s="185">
        <v>1132.1034800033</v>
      </c>
      <c r="G15" s="182">
        <f t="shared" si="1"/>
        <v>5.82957507725695</v>
      </c>
    </row>
    <row r="16" s="163" customFormat="1" ht="28.5" customHeight="1" spans="1:7">
      <c r="A16" s="186"/>
      <c r="B16" s="187" t="s">
        <v>1291</v>
      </c>
      <c r="C16" s="179"/>
      <c r="D16" s="185">
        <v>194.2</v>
      </c>
      <c r="E16" s="185">
        <v>194.2</v>
      </c>
      <c r="F16" s="185">
        <v>187.11</v>
      </c>
      <c r="G16" s="182">
        <f t="shared" si="1"/>
        <v>0.963491246138002</v>
      </c>
    </row>
    <row r="17" s="163" customFormat="1" ht="23.25" customHeight="1" spans="1:7">
      <c r="A17" s="173"/>
      <c r="B17" s="175" t="s">
        <v>1292</v>
      </c>
      <c r="C17" s="179"/>
      <c r="D17" s="180">
        <v>0</v>
      </c>
      <c r="E17" s="180">
        <v>0</v>
      </c>
      <c r="F17" s="188">
        <v>702.562781782</v>
      </c>
      <c r="G17" s="182"/>
    </row>
    <row r="18" s="163" customFormat="1" ht="27.75" customHeight="1" spans="1:7">
      <c r="A18" s="186"/>
      <c r="B18" s="187" t="s">
        <v>1293</v>
      </c>
      <c r="C18" s="179"/>
      <c r="D18" s="180">
        <v>0</v>
      </c>
      <c r="E18" s="180">
        <v>0</v>
      </c>
      <c r="F18" s="180"/>
      <c r="G18" s="182"/>
    </row>
    <row r="19" s="163" customFormat="1" ht="23.25" customHeight="1" spans="1:7">
      <c r="A19" s="173"/>
      <c r="B19" s="175" t="s">
        <v>1294</v>
      </c>
      <c r="C19" s="179"/>
      <c r="D19" s="180">
        <f t="shared" ref="D19:F19" si="3">D20+D26+D28</f>
        <v>1438.1242</v>
      </c>
      <c r="E19" s="180">
        <f t="shared" si="3"/>
        <v>1438.1242</v>
      </c>
      <c r="F19" s="180">
        <f t="shared" si="3"/>
        <v>3012.3838503244</v>
      </c>
      <c r="G19" s="182">
        <f t="shared" ref="G19:G21" si="4">F19/D19</f>
        <v>2.09466181733427</v>
      </c>
    </row>
    <row r="20" s="163" customFormat="1" ht="23.25" customHeight="1" spans="1:7">
      <c r="A20" s="173"/>
      <c r="B20" s="175" t="s">
        <v>1295</v>
      </c>
      <c r="C20" s="179"/>
      <c r="D20" s="180">
        <f t="shared" ref="D20:F20" si="5">SUM(D21:D25)</f>
        <v>1280.4242</v>
      </c>
      <c r="E20" s="180">
        <f t="shared" si="5"/>
        <v>1280.4242</v>
      </c>
      <c r="F20" s="180">
        <f t="shared" si="5"/>
        <v>1203.3475885391</v>
      </c>
      <c r="G20" s="182">
        <f t="shared" si="4"/>
        <v>0.939803846677609</v>
      </c>
    </row>
    <row r="21" s="163" customFormat="1" ht="23.25" customHeight="1" spans="1:7">
      <c r="A21" s="173"/>
      <c r="B21" s="175" t="s">
        <v>1296</v>
      </c>
      <c r="C21" s="179"/>
      <c r="D21" s="183">
        <v>1221.2866</v>
      </c>
      <c r="E21" s="183">
        <v>1221.2866</v>
      </c>
      <c r="F21" s="183">
        <v>1152.4823807292</v>
      </c>
      <c r="G21" s="182">
        <f t="shared" si="4"/>
        <v>0.943662511919152</v>
      </c>
    </row>
    <row r="22" s="163" customFormat="1" ht="23.25" customHeight="1" spans="1:7">
      <c r="A22" s="173"/>
      <c r="B22" s="175" t="s">
        <v>1297</v>
      </c>
      <c r="C22" s="179"/>
      <c r="D22" s="180">
        <v>0</v>
      </c>
      <c r="E22" s="180">
        <v>0</v>
      </c>
      <c r="F22" s="180">
        <v>0</v>
      </c>
      <c r="G22" s="182"/>
    </row>
    <row r="23" s="163" customFormat="1" ht="23.25" customHeight="1" spans="1:7">
      <c r="A23" s="173"/>
      <c r="B23" s="175" t="s">
        <v>1298</v>
      </c>
      <c r="C23" s="179"/>
      <c r="D23" s="183">
        <v>53.1376</v>
      </c>
      <c r="E23" s="183">
        <v>53.1376</v>
      </c>
      <c r="F23" s="183">
        <v>43.57077172</v>
      </c>
      <c r="G23" s="182">
        <f t="shared" ref="G23:G29" si="6">F23/D23</f>
        <v>0.819961227454759</v>
      </c>
    </row>
    <row r="24" s="163" customFormat="1" ht="23.25" customHeight="1" spans="1:7">
      <c r="A24" s="173"/>
      <c r="B24" s="175" t="s">
        <v>1299</v>
      </c>
      <c r="C24" s="179"/>
      <c r="D24" s="180">
        <v>0</v>
      </c>
      <c r="E24" s="180">
        <v>0</v>
      </c>
      <c r="F24" s="183">
        <v>0.0654702363</v>
      </c>
      <c r="G24" s="182"/>
    </row>
    <row r="25" s="163" customFormat="1" ht="23.25" customHeight="1" spans="1:7">
      <c r="A25" s="173"/>
      <c r="B25" s="175" t="s">
        <v>1300</v>
      </c>
      <c r="C25" s="179"/>
      <c r="D25" s="183">
        <v>6</v>
      </c>
      <c r="E25" s="183">
        <v>6</v>
      </c>
      <c r="F25" s="183">
        <v>7.2289658536</v>
      </c>
      <c r="G25" s="182">
        <f t="shared" si="6"/>
        <v>1.20482764226667</v>
      </c>
    </row>
    <row r="26" s="163" customFormat="1" ht="23.25" customHeight="1" spans="1:7">
      <c r="A26" s="173"/>
      <c r="B26" s="175" t="s">
        <v>1301</v>
      </c>
      <c r="C26" s="179"/>
      <c r="D26" s="180">
        <v>0</v>
      </c>
      <c r="E26" s="180">
        <v>0</v>
      </c>
      <c r="F26" s="183">
        <v>944.9934800033</v>
      </c>
      <c r="G26" s="182"/>
    </row>
    <row r="27" s="163" customFormat="1" ht="27.75" customHeight="1" spans="1:7">
      <c r="A27" s="186"/>
      <c r="B27" s="187" t="s">
        <v>1302</v>
      </c>
      <c r="C27" s="179"/>
      <c r="D27" s="180">
        <v>0</v>
      </c>
      <c r="E27" s="180">
        <v>0</v>
      </c>
      <c r="F27" s="180">
        <v>0</v>
      </c>
      <c r="G27" s="182"/>
    </row>
    <row r="28" s="163" customFormat="1" ht="23.25" customHeight="1" spans="1:7">
      <c r="A28" s="173"/>
      <c r="B28" s="175" t="s">
        <v>1303</v>
      </c>
      <c r="C28" s="179"/>
      <c r="D28" s="183">
        <v>157.7</v>
      </c>
      <c r="E28" s="183">
        <v>157.7</v>
      </c>
      <c r="F28" s="183">
        <v>864.042781782</v>
      </c>
      <c r="G28" s="182">
        <f t="shared" si="6"/>
        <v>5.47902841967026</v>
      </c>
    </row>
    <row r="29" s="163" customFormat="1" ht="28.5" customHeight="1" spans="1:7">
      <c r="A29" s="186"/>
      <c r="B29" s="189" t="s">
        <v>1304</v>
      </c>
      <c r="C29" s="179"/>
      <c r="D29" s="183">
        <v>157.7</v>
      </c>
      <c r="E29" s="183">
        <v>157.7</v>
      </c>
      <c r="F29" s="183">
        <v>161.48</v>
      </c>
      <c r="G29" s="182">
        <f t="shared" si="6"/>
        <v>1.02396956246037</v>
      </c>
    </row>
    <row r="30" s="163" customFormat="1" ht="23.25" customHeight="1" spans="1:7">
      <c r="A30" s="94"/>
      <c r="B30" s="190" t="s">
        <v>1305</v>
      </c>
      <c r="C30" s="191"/>
      <c r="D30" s="192">
        <v>-172.83</v>
      </c>
      <c r="E30" s="192">
        <v>-172.83</v>
      </c>
      <c r="F30" s="183">
        <v>39.3214430634998</v>
      </c>
      <c r="G30" s="193"/>
    </row>
    <row r="31" s="163" customFormat="1" ht="23.25" customHeight="1" spans="2:7">
      <c r="B31" s="190" t="s">
        <v>1306</v>
      </c>
      <c r="C31" s="194"/>
      <c r="D31" s="183">
        <v>1426.45</v>
      </c>
      <c r="E31" s="183">
        <v>1426.45</v>
      </c>
      <c r="F31" s="195">
        <v>1768.4071275763</v>
      </c>
      <c r="G31" s="196"/>
    </row>
    <row r="32" s="163" customFormat="1" ht="32.4" customHeight="1" spans="2:6">
      <c r="B32" s="161"/>
      <c r="C32" s="164"/>
      <c r="D32" s="164"/>
      <c r="E32" s="164"/>
      <c r="F32" s="165"/>
    </row>
    <row r="36" spans="18:18">
      <c r="R36" s="163" t="s">
        <v>1307</v>
      </c>
    </row>
  </sheetData>
  <mergeCells count="25">
    <mergeCell ref="B2:G2"/>
    <mergeCell ref="B5:C5"/>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s>
  <printOptions horizontalCentered="1"/>
  <pageMargins left="0.393055555555556" right="0.393055555555556" top="0.590277777777778" bottom="0.393055555555556" header="0.511805555555556" footer="0.511805555555556"/>
  <pageSetup paperSize="9" orientation="portrait"/>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0"/>
  <sheetViews>
    <sheetView view="pageBreakPreview" zoomScaleNormal="100" zoomScaleSheetLayoutView="100" topLeftCell="B16" workbookViewId="0">
      <selection activeCell="B30" sqref="$A30:$XFD30"/>
    </sheetView>
  </sheetViews>
  <sheetFormatPr defaultColWidth="8.88333333333333" defaultRowHeight="12"/>
  <cols>
    <col min="1" max="1" width="2.44166666666667" style="122" hidden="1" customWidth="1"/>
    <col min="2" max="2" width="27.775" style="122" customWidth="1"/>
    <col min="3" max="3" width="3" style="122" hidden="1" customWidth="1"/>
    <col min="4" max="4" width="16.6666666666667" style="122" customWidth="1"/>
    <col min="5" max="5" width="17.8833333333333" style="122" customWidth="1"/>
    <col min="6" max="6" width="14" style="122" customWidth="1"/>
    <col min="7" max="7" width="15.3333333333333" style="123" customWidth="1"/>
    <col min="8" max="8" width="8.88333333333333" style="122" hidden="1" customWidth="1"/>
    <col min="9" max="9" width="12.3333333333333" style="122" customWidth="1"/>
    <col min="10" max="10" width="17.2166666666667" style="122" hidden="1" customWidth="1"/>
    <col min="11" max="253" width="8.88333333333333" style="122"/>
    <col min="254" max="256" width="8.88333333333333" style="124"/>
    <col min="257" max="257" width="2.44166666666667" style="124" customWidth="1"/>
    <col min="258" max="258" width="30.8833333333333" style="124" customWidth="1"/>
    <col min="259" max="259" width="8.88333333333333" style="124" hidden="1" customWidth="1"/>
    <col min="260" max="260" width="23.4416666666667" style="124" customWidth="1"/>
    <col min="261" max="261" width="23.3333333333333" style="124" customWidth="1"/>
    <col min="262" max="262" width="26" style="124" customWidth="1"/>
    <col min="263" max="263" width="27.6666666666667" style="124" customWidth="1"/>
    <col min="264" max="264" width="8.88333333333333" style="124" hidden="1" customWidth="1"/>
    <col min="265" max="265" width="12.4416666666667" style="124" customWidth="1"/>
    <col min="266" max="512" width="8.88333333333333" style="124"/>
    <col min="513" max="513" width="2.44166666666667" style="124" customWidth="1"/>
    <col min="514" max="514" width="30.8833333333333" style="124" customWidth="1"/>
    <col min="515" max="515" width="8.88333333333333" style="124" hidden="1" customWidth="1"/>
    <col min="516" max="516" width="23.4416666666667" style="124" customWidth="1"/>
    <col min="517" max="517" width="23.3333333333333" style="124" customWidth="1"/>
    <col min="518" max="518" width="26" style="124" customWidth="1"/>
    <col min="519" max="519" width="27.6666666666667" style="124" customWidth="1"/>
    <col min="520" max="520" width="8.88333333333333" style="124" hidden="1" customWidth="1"/>
    <col min="521" max="521" width="12.4416666666667" style="124" customWidth="1"/>
    <col min="522" max="768" width="8.88333333333333" style="124"/>
    <col min="769" max="769" width="2.44166666666667" style="124" customWidth="1"/>
    <col min="770" max="770" width="30.8833333333333" style="124" customWidth="1"/>
    <col min="771" max="771" width="8.88333333333333" style="124" hidden="1" customWidth="1"/>
    <col min="772" max="772" width="23.4416666666667" style="124" customWidth="1"/>
    <col min="773" max="773" width="23.3333333333333" style="124" customWidth="1"/>
    <col min="774" max="774" width="26" style="124" customWidth="1"/>
    <col min="775" max="775" width="27.6666666666667" style="124" customWidth="1"/>
    <col min="776" max="776" width="8.88333333333333" style="124" hidden="1" customWidth="1"/>
    <col min="777" max="777" width="12.4416666666667" style="124" customWidth="1"/>
    <col min="778" max="1024" width="8.88333333333333" style="124"/>
    <col min="1025" max="1025" width="2.44166666666667" style="124" customWidth="1"/>
    <col min="1026" max="1026" width="30.8833333333333" style="124" customWidth="1"/>
    <col min="1027" max="1027" width="8.88333333333333" style="124" hidden="1" customWidth="1"/>
    <col min="1028" max="1028" width="23.4416666666667" style="124" customWidth="1"/>
    <col min="1029" max="1029" width="23.3333333333333" style="124" customWidth="1"/>
    <col min="1030" max="1030" width="26" style="124" customWidth="1"/>
    <col min="1031" max="1031" width="27.6666666666667" style="124" customWidth="1"/>
    <col min="1032" max="1032" width="8.88333333333333" style="124" hidden="1" customWidth="1"/>
    <col min="1033" max="1033" width="12.4416666666667" style="124" customWidth="1"/>
    <col min="1034" max="1280" width="8.88333333333333" style="124"/>
    <col min="1281" max="1281" width="2.44166666666667" style="124" customWidth="1"/>
    <col min="1282" max="1282" width="30.8833333333333" style="124" customWidth="1"/>
    <col min="1283" max="1283" width="8.88333333333333" style="124" hidden="1" customWidth="1"/>
    <col min="1284" max="1284" width="23.4416666666667" style="124" customWidth="1"/>
    <col min="1285" max="1285" width="23.3333333333333" style="124" customWidth="1"/>
    <col min="1286" max="1286" width="26" style="124" customWidth="1"/>
    <col min="1287" max="1287" width="27.6666666666667" style="124" customWidth="1"/>
    <col min="1288" max="1288" width="8.88333333333333" style="124" hidden="1" customWidth="1"/>
    <col min="1289" max="1289" width="12.4416666666667" style="124" customWidth="1"/>
    <col min="1290" max="1536" width="8.88333333333333" style="124"/>
    <col min="1537" max="1537" width="2.44166666666667" style="124" customWidth="1"/>
    <col min="1538" max="1538" width="30.8833333333333" style="124" customWidth="1"/>
    <col min="1539" max="1539" width="8.88333333333333" style="124" hidden="1" customWidth="1"/>
    <col min="1540" max="1540" width="23.4416666666667" style="124" customWidth="1"/>
    <col min="1541" max="1541" width="23.3333333333333" style="124" customWidth="1"/>
    <col min="1542" max="1542" width="26" style="124" customWidth="1"/>
    <col min="1543" max="1543" width="27.6666666666667" style="124" customWidth="1"/>
    <col min="1544" max="1544" width="8.88333333333333" style="124" hidden="1" customWidth="1"/>
    <col min="1545" max="1545" width="12.4416666666667" style="124" customWidth="1"/>
    <col min="1546" max="1792" width="8.88333333333333" style="124"/>
    <col min="1793" max="1793" width="2.44166666666667" style="124" customWidth="1"/>
    <col min="1794" max="1794" width="30.8833333333333" style="124" customWidth="1"/>
    <col min="1795" max="1795" width="8.88333333333333" style="124" hidden="1" customWidth="1"/>
    <col min="1796" max="1796" width="23.4416666666667" style="124" customWidth="1"/>
    <col min="1797" max="1797" width="23.3333333333333" style="124" customWidth="1"/>
    <col min="1798" max="1798" width="26" style="124" customWidth="1"/>
    <col min="1799" max="1799" width="27.6666666666667" style="124" customWidth="1"/>
    <col min="1800" max="1800" width="8.88333333333333" style="124" hidden="1" customWidth="1"/>
    <col min="1801" max="1801" width="12.4416666666667" style="124" customWidth="1"/>
    <col min="1802" max="2048" width="8.88333333333333" style="124"/>
    <col min="2049" max="2049" width="2.44166666666667" style="124" customWidth="1"/>
    <col min="2050" max="2050" width="30.8833333333333" style="124" customWidth="1"/>
    <col min="2051" max="2051" width="8.88333333333333" style="124" hidden="1" customWidth="1"/>
    <col min="2052" max="2052" width="23.4416666666667" style="124" customWidth="1"/>
    <col min="2053" max="2053" width="23.3333333333333" style="124" customWidth="1"/>
    <col min="2054" max="2054" width="26" style="124" customWidth="1"/>
    <col min="2055" max="2055" width="27.6666666666667" style="124" customWidth="1"/>
    <col min="2056" max="2056" width="8.88333333333333" style="124" hidden="1" customWidth="1"/>
    <col min="2057" max="2057" width="12.4416666666667" style="124" customWidth="1"/>
    <col min="2058" max="2304" width="8.88333333333333" style="124"/>
    <col min="2305" max="2305" width="2.44166666666667" style="124" customWidth="1"/>
    <col min="2306" max="2306" width="30.8833333333333" style="124" customWidth="1"/>
    <col min="2307" max="2307" width="8.88333333333333" style="124" hidden="1" customWidth="1"/>
    <col min="2308" max="2308" width="23.4416666666667" style="124" customWidth="1"/>
    <col min="2309" max="2309" width="23.3333333333333" style="124" customWidth="1"/>
    <col min="2310" max="2310" width="26" style="124" customWidth="1"/>
    <col min="2311" max="2311" width="27.6666666666667" style="124" customWidth="1"/>
    <col min="2312" max="2312" width="8.88333333333333" style="124" hidden="1" customWidth="1"/>
    <col min="2313" max="2313" width="12.4416666666667" style="124" customWidth="1"/>
    <col min="2314" max="2560" width="8.88333333333333" style="124"/>
    <col min="2561" max="2561" width="2.44166666666667" style="124" customWidth="1"/>
    <col min="2562" max="2562" width="30.8833333333333" style="124" customWidth="1"/>
    <col min="2563" max="2563" width="8.88333333333333" style="124" hidden="1" customWidth="1"/>
    <col min="2564" max="2564" width="23.4416666666667" style="124" customWidth="1"/>
    <col min="2565" max="2565" width="23.3333333333333" style="124" customWidth="1"/>
    <col min="2566" max="2566" width="26" style="124" customWidth="1"/>
    <col min="2567" max="2567" width="27.6666666666667" style="124" customWidth="1"/>
    <col min="2568" max="2568" width="8.88333333333333" style="124" hidden="1" customWidth="1"/>
    <col min="2569" max="2569" width="12.4416666666667" style="124" customWidth="1"/>
    <col min="2570" max="2816" width="8.88333333333333" style="124"/>
    <col min="2817" max="2817" width="2.44166666666667" style="124" customWidth="1"/>
    <col min="2818" max="2818" width="30.8833333333333" style="124" customWidth="1"/>
    <col min="2819" max="2819" width="8.88333333333333" style="124" hidden="1" customWidth="1"/>
    <col min="2820" max="2820" width="23.4416666666667" style="124" customWidth="1"/>
    <col min="2821" max="2821" width="23.3333333333333" style="124" customWidth="1"/>
    <col min="2822" max="2822" width="26" style="124" customWidth="1"/>
    <col min="2823" max="2823" width="27.6666666666667" style="124" customWidth="1"/>
    <col min="2824" max="2824" width="8.88333333333333" style="124" hidden="1" customWidth="1"/>
    <col min="2825" max="2825" width="12.4416666666667" style="124" customWidth="1"/>
    <col min="2826" max="3072" width="8.88333333333333" style="124"/>
    <col min="3073" max="3073" width="2.44166666666667" style="124" customWidth="1"/>
    <col min="3074" max="3074" width="30.8833333333333" style="124" customWidth="1"/>
    <col min="3075" max="3075" width="8.88333333333333" style="124" hidden="1" customWidth="1"/>
    <col min="3076" max="3076" width="23.4416666666667" style="124" customWidth="1"/>
    <col min="3077" max="3077" width="23.3333333333333" style="124" customWidth="1"/>
    <col min="3078" max="3078" width="26" style="124" customWidth="1"/>
    <col min="3079" max="3079" width="27.6666666666667" style="124" customWidth="1"/>
    <col min="3080" max="3080" width="8.88333333333333" style="124" hidden="1" customWidth="1"/>
    <col min="3081" max="3081" width="12.4416666666667" style="124" customWidth="1"/>
    <col min="3082" max="3328" width="8.88333333333333" style="124"/>
    <col min="3329" max="3329" width="2.44166666666667" style="124" customWidth="1"/>
    <col min="3330" max="3330" width="30.8833333333333" style="124" customWidth="1"/>
    <col min="3331" max="3331" width="8.88333333333333" style="124" hidden="1" customWidth="1"/>
    <col min="3332" max="3332" width="23.4416666666667" style="124" customWidth="1"/>
    <col min="3333" max="3333" width="23.3333333333333" style="124" customWidth="1"/>
    <col min="3334" max="3334" width="26" style="124" customWidth="1"/>
    <col min="3335" max="3335" width="27.6666666666667" style="124" customWidth="1"/>
    <col min="3336" max="3336" width="8.88333333333333" style="124" hidden="1" customWidth="1"/>
    <col min="3337" max="3337" width="12.4416666666667" style="124" customWidth="1"/>
    <col min="3338" max="3584" width="8.88333333333333" style="124"/>
    <col min="3585" max="3585" width="2.44166666666667" style="124" customWidth="1"/>
    <col min="3586" max="3586" width="30.8833333333333" style="124" customWidth="1"/>
    <col min="3587" max="3587" width="8.88333333333333" style="124" hidden="1" customWidth="1"/>
    <col min="3588" max="3588" width="23.4416666666667" style="124" customWidth="1"/>
    <col min="3589" max="3589" width="23.3333333333333" style="124" customWidth="1"/>
    <col min="3590" max="3590" width="26" style="124" customWidth="1"/>
    <col min="3591" max="3591" width="27.6666666666667" style="124" customWidth="1"/>
    <col min="3592" max="3592" width="8.88333333333333" style="124" hidden="1" customWidth="1"/>
    <col min="3593" max="3593" width="12.4416666666667" style="124" customWidth="1"/>
    <col min="3594" max="3840" width="8.88333333333333" style="124"/>
    <col min="3841" max="3841" width="2.44166666666667" style="124" customWidth="1"/>
    <col min="3842" max="3842" width="30.8833333333333" style="124" customWidth="1"/>
    <col min="3843" max="3843" width="8.88333333333333" style="124" hidden="1" customWidth="1"/>
    <col min="3844" max="3844" width="23.4416666666667" style="124" customWidth="1"/>
    <col min="3845" max="3845" width="23.3333333333333" style="124" customWidth="1"/>
    <col min="3846" max="3846" width="26" style="124" customWidth="1"/>
    <col min="3847" max="3847" width="27.6666666666667" style="124" customWidth="1"/>
    <col min="3848" max="3848" width="8.88333333333333" style="124" hidden="1" customWidth="1"/>
    <col min="3849" max="3849" width="12.4416666666667" style="124" customWidth="1"/>
    <col min="3850" max="4096" width="8.88333333333333" style="124"/>
    <col min="4097" max="4097" width="2.44166666666667" style="124" customWidth="1"/>
    <col min="4098" max="4098" width="30.8833333333333" style="124" customWidth="1"/>
    <col min="4099" max="4099" width="8.88333333333333" style="124" hidden="1" customWidth="1"/>
    <col min="4100" max="4100" width="23.4416666666667" style="124" customWidth="1"/>
    <col min="4101" max="4101" width="23.3333333333333" style="124" customWidth="1"/>
    <col min="4102" max="4102" width="26" style="124" customWidth="1"/>
    <col min="4103" max="4103" width="27.6666666666667" style="124" customWidth="1"/>
    <col min="4104" max="4104" width="8.88333333333333" style="124" hidden="1" customWidth="1"/>
    <col min="4105" max="4105" width="12.4416666666667" style="124" customWidth="1"/>
    <col min="4106" max="4352" width="8.88333333333333" style="124"/>
    <col min="4353" max="4353" width="2.44166666666667" style="124" customWidth="1"/>
    <col min="4354" max="4354" width="30.8833333333333" style="124" customWidth="1"/>
    <col min="4355" max="4355" width="8.88333333333333" style="124" hidden="1" customWidth="1"/>
    <col min="4356" max="4356" width="23.4416666666667" style="124" customWidth="1"/>
    <col min="4357" max="4357" width="23.3333333333333" style="124" customWidth="1"/>
    <col min="4358" max="4358" width="26" style="124" customWidth="1"/>
    <col min="4359" max="4359" width="27.6666666666667" style="124" customWidth="1"/>
    <col min="4360" max="4360" width="8.88333333333333" style="124" hidden="1" customWidth="1"/>
    <col min="4361" max="4361" width="12.4416666666667" style="124" customWidth="1"/>
    <col min="4362" max="4608" width="8.88333333333333" style="124"/>
    <col min="4609" max="4609" width="2.44166666666667" style="124" customWidth="1"/>
    <col min="4610" max="4610" width="30.8833333333333" style="124" customWidth="1"/>
    <col min="4611" max="4611" width="8.88333333333333" style="124" hidden="1" customWidth="1"/>
    <col min="4612" max="4612" width="23.4416666666667" style="124" customWidth="1"/>
    <col min="4613" max="4613" width="23.3333333333333" style="124" customWidth="1"/>
    <col min="4614" max="4614" width="26" style="124" customWidth="1"/>
    <col min="4615" max="4615" width="27.6666666666667" style="124" customWidth="1"/>
    <col min="4616" max="4616" width="8.88333333333333" style="124" hidden="1" customWidth="1"/>
    <col min="4617" max="4617" width="12.4416666666667" style="124" customWidth="1"/>
    <col min="4618" max="4864" width="8.88333333333333" style="124"/>
    <col min="4865" max="4865" width="2.44166666666667" style="124" customWidth="1"/>
    <col min="4866" max="4866" width="30.8833333333333" style="124" customWidth="1"/>
    <col min="4867" max="4867" width="8.88333333333333" style="124" hidden="1" customWidth="1"/>
    <col min="4868" max="4868" width="23.4416666666667" style="124" customWidth="1"/>
    <col min="4869" max="4869" width="23.3333333333333" style="124" customWidth="1"/>
    <col min="4870" max="4870" width="26" style="124" customWidth="1"/>
    <col min="4871" max="4871" width="27.6666666666667" style="124" customWidth="1"/>
    <col min="4872" max="4872" width="8.88333333333333" style="124" hidden="1" customWidth="1"/>
    <col min="4873" max="4873" width="12.4416666666667" style="124" customWidth="1"/>
    <col min="4874" max="5120" width="8.88333333333333" style="124"/>
    <col min="5121" max="5121" width="2.44166666666667" style="124" customWidth="1"/>
    <col min="5122" max="5122" width="30.8833333333333" style="124" customWidth="1"/>
    <col min="5123" max="5123" width="8.88333333333333" style="124" hidden="1" customWidth="1"/>
    <col min="5124" max="5124" width="23.4416666666667" style="124" customWidth="1"/>
    <col min="5125" max="5125" width="23.3333333333333" style="124" customWidth="1"/>
    <col min="5126" max="5126" width="26" style="124" customWidth="1"/>
    <col min="5127" max="5127" width="27.6666666666667" style="124" customWidth="1"/>
    <col min="5128" max="5128" width="8.88333333333333" style="124" hidden="1" customWidth="1"/>
    <col min="5129" max="5129" width="12.4416666666667" style="124" customWidth="1"/>
    <col min="5130" max="5376" width="8.88333333333333" style="124"/>
    <col min="5377" max="5377" width="2.44166666666667" style="124" customWidth="1"/>
    <col min="5378" max="5378" width="30.8833333333333" style="124" customWidth="1"/>
    <col min="5379" max="5379" width="8.88333333333333" style="124" hidden="1" customWidth="1"/>
    <col min="5380" max="5380" width="23.4416666666667" style="124" customWidth="1"/>
    <col min="5381" max="5381" width="23.3333333333333" style="124" customWidth="1"/>
    <col min="5382" max="5382" width="26" style="124" customWidth="1"/>
    <col min="5383" max="5383" width="27.6666666666667" style="124" customWidth="1"/>
    <col min="5384" max="5384" width="8.88333333333333" style="124" hidden="1" customWidth="1"/>
    <col min="5385" max="5385" width="12.4416666666667" style="124" customWidth="1"/>
    <col min="5386" max="5632" width="8.88333333333333" style="124"/>
    <col min="5633" max="5633" width="2.44166666666667" style="124" customWidth="1"/>
    <col min="5634" max="5634" width="30.8833333333333" style="124" customWidth="1"/>
    <col min="5635" max="5635" width="8.88333333333333" style="124" hidden="1" customWidth="1"/>
    <col min="5636" max="5636" width="23.4416666666667" style="124" customWidth="1"/>
    <col min="5637" max="5637" width="23.3333333333333" style="124" customWidth="1"/>
    <col min="5638" max="5638" width="26" style="124" customWidth="1"/>
    <col min="5639" max="5639" width="27.6666666666667" style="124" customWidth="1"/>
    <col min="5640" max="5640" width="8.88333333333333" style="124" hidden="1" customWidth="1"/>
    <col min="5641" max="5641" width="12.4416666666667" style="124" customWidth="1"/>
    <col min="5642" max="5888" width="8.88333333333333" style="124"/>
    <col min="5889" max="5889" width="2.44166666666667" style="124" customWidth="1"/>
    <col min="5890" max="5890" width="30.8833333333333" style="124" customWidth="1"/>
    <col min="5891" max="5891" width="8.88333333333333" style="124" hidden="1" customWidth="1"/>
    <col min="5892" max="5892" width="23.4416666666667" style="124" customWidth="1"/>
    <col min="5893" max="5893" width="23.3333333333333" style="124" customWidth="1"/>
    <col min="5894" max="5894" width="26" style="124" customWidth="1"/>
    <col min="5895" max="5895" width="27.6666666666667" style="124" customWidth="1"/>
    <col min="5896" max="5896" width="8.88333333333333" style="124" hidden="1" customWidth="1"/>
    <col min="5897" max="5897" width="12.4416666666667" style="124" customWidth="1"/>
    <col min="5898" max="6144" width="8.88333333333333" style="124"/>
    <col min="6145" max="6145" width="2.44166666666667" style="124" customWidth="1"/>
    <col min="6146" max="6146" width="30.8833333333333" style="124" customWidth="1"/>
    <col min="6147" max="6147" width="8.88333333333333" style="124" hidden="1" customWidth="1"/>
    <col min="6148" max="6148" width="23.4416666666667" style="124" customWidth="1"/>
    <col min="6149" max="6149" width="23.3333333333333" style="124" customWidth="1"/>
    <col min="6150" max="6150" width="26" style="124" customWidth="1"/>
    <col min="6151" max="6151" width="27.6666666666667" style="124" customWidth="1"/>
    <col min="6152" max="6152" width="8.88333333333333" style="124" hidden="1" customWidth="1"/>
    <col min="6153" max="6153" width="12.4416666666667" style="124" customWidth="1"/>
    <col min="6154" max="6400" width="8.88333333333333" style="124"/>
    <col min="6401" max="6401" width="2.44166666666667" style="124" customWidth="1"/>
    <col min="6402" max="6402" width="30.8833333333333" style="124" customWidth="1"/>
    <col min="6403" max="6403" width="8.88333333333333" style="124" hidden="1" customWidth="1"/>
    <col min="6404" max="6404" width="23.4416666666667" style="124" customWidth="1"/>
    <col min="6405" max="6405" width="23.3333333333333" style="124" customWidth="1"/>
    <col min="6406" max="6406" width="26" style="124" customWidth="1"/>
    <col min="6407" max="6407" width="27.6666666666667" style="124" customWidth="1"/>
    <col min="6408" max="6408" width="8.88333333333333" style="124" hidden="1" customWidth="1"/>
    <col min="6409" max="6409" width="12.4416666666667" style="124" customWidth="1"/>
    <col min="6410" max="6656" width="8.88333333333333" style="124"/>
    <col min="6657" max="6657" width="2.44166666666667" style="124" customWidth="1"/>
    <col min="6658" max="6658" width="30.8833333333333" style="124" customWidth="1"/>
    <col min="6659" max="6659" width="8.88333333333333" style="124" hidden="1" customWidth="1"/>
    <col min="6660" max="6660" width="23.4416666666667" style="124" customWidth="1"/>
    <col min="6661" max="6661" width="23.3333333333333" style="124" customWidth="1"/>
    <col min="6662" max="6662" width="26" style="124" customWidth="1"/>
    <col min="6663" max="6663" width="27.6666666666667" style="124" customWidth="1"/>
    <col min="6664" max="6664" width="8.88333333333333" style="124" hidden="1" customWidth="1"/>
    <col min="6665" max="6665" width="12.4416666666667" style="124" customWidth="1"/>
    <col min="6666" max="6912" width="8.88333333333333" style="124"/>
    <col min="6913" max="6913" width="2.44166666666667" style="124" customWidth="1"/>
    <col min="6914" max="6914" width="30.8833333333333" style="124" customWidth="1"/>
    <col min="6915" max="6915" width="8.88333333333333" style="124" hidden="1" customWidth="1"/>
    <col min="6916" max="6916" width="23.4416666666667" style="124" customWidth="1"/>
    <col min="6917" max="6917" width="23.3333333333333" style="124" customWidth="1"/>
    <col min="6918" max="6918" width="26" style="124" customWidth="1"/>
    <col min="6919" max="6919" width="27.6666666666667" style="124" customWidth="1"/>
    <col min="6920" max="6920" width="8.88333333333333" style="124" hidden="1" customWidth="1"/>
    <col min="6921" max="6921" width="12.4416666666667" style="124" customWidth="1"/>
    <col min="6922" max="7168" width="8.88333333333333" style="124"/>
    <col min="7169" max="7169" width="2.44166666666667" style="124" customWidth="1"/>
    <col min="7170" max="7170" width="30.8833333333333" style="124" customWidth="1"/>
    <col min="7171" max="7171" width="8.88333333333333" style="124" hidden="1" customWidth="1"/>
    <col min="7172" max="7172" width="23.4416666666667" style="124" customWidth="1"/>
    <col min="7173" max="7173" width="23.3333333333333" style="124" customWidth="1"/>
    <col min="7174" max="7174" width="26" style="124" customWidth="1"/>
    <col min="7175" max="7175" width="27.6666666666667" style="124" customWidth="1"/>
    <col min="7176" max="7176" width="8.88333333333333" style="124" hidden="1" customWidth="1"/>
    <col min="7177" max="7177" width="12.4416666666667" style="124" customWidth="1"/>
    <col min="7178" max="7424" width="8.88333333333333" style="124"/>
    <col min="7425" max="7425" width="2.44166666666667" style="124" customWidth="1"/>
    <col min="7426" max="7426" width="30.8833333333333" style="124" customWidth="1"/>
    <col min="7427" max="7427" width="8.88333333333333" style="124" hidden="1" customWidth="1"/>
    <col min="7428" max="7428" width="23.4416666666667" style="124" customWidth="1"/>
    <col min="7429" max="7429" width="23.3333333333333" style="124" customWidth="1"/>
    <col min="7430" max="7430" width="26" style="124" customWidth="1"/>
    <col min="7431" max="7431" width="27.6666666666667" style="124" customWidth="1"/>
    <col min="7432" max="7432" width="8.88333333333333" style="124" hidden="1" customWidth="1"/>
    <col min="7433" max="7433" width="12.4416666666667" style="124" customWidth="1"/>
    <col min="7434" max="7680" width="8.88333333333333" style="124"/>
    <col min="7681" max="7681" width="2.44166666666667" style="124" customWidth="1"/>
    <col min="7682" max="7682" width="30.8833333333333" style="124" customWidth="1"/>
    <col min="7683" max="7683" width="8.88333333333333" style="124" hidden="1" customWidth="1"/>
    <col min="7684" max="7684" width="23.4416666666667" style="124" customWidth="1"/>
    <col min="7685" max="7685" width="23.3333333333333" style="124" customWidth="1"/>
    <col min="7686" max="7686" width="26" style="124" customWidth="1"/>
    <col min="7687" max="7687" width="27.6666666666667" style="124" customWidth="1"/>
    <col min="7688" max="7688" width="8.88333333333333" style="124" hidden="1" customWidth="1"/>
    <col min="7689" max="7689" width="12.4416666666667" style="124" customWidth="1"/>
    <col min="7690" max="7936" width="8.88333333333333" style="124"/>
    <col min="7937" max="7937" width="2.44166666666667" style="124" customWidth="1"/>
    <col min="7938" max="7938" width="30.8833333333333" style="124" customWidth="1"/>
    <col min="7939" max="7939" width="8.88333333333333" style="124" hidden="1" customWidth="1"/>
    <col min="7940" max="7940" width="23.4416666666667" style="124" customWidth="1"/>
    <col min="7941" max="7941" width="23.3333333333333" style="124" customWidth="1"/>
    <col min="7942" max="7942" width="26" style="124" customWidth="1"/>
    <col min="7943" max="7943" width="27.6666666666667" style="124" customWidth="1"/>
    <col min="7944" max="7944" width="8.88333333333333" style="124" hidden="1" customWidth="1"/>
    <col min="7945" max="7945" width="12.4416666666667" style="124" customWidth="1"/>
    <col min="7946" max="8192" width="8.88333333333333" style="124"/>
    <col min="8193" max="8193" width="2.44166666666667" style="124" customWidth="1"/>
    <col min="8194" max="8194" width="30.8833333333333" style="124" customWidth="1"/>
    <col min="8195" max="8195" width="8.88333333333333" style="124" hidden="1" customWidth="1"/>
    <col min="8196" max="8196" width="23.4416666666667" style="124" customWidth="1"/>
    <col min="8197" max="8197" width="23.3333333333333" style="124" customWidth="1"/>
    <col min="8198" max="8198" width="26" style="124" customWidth="1"/>
    <col min="8199" max="8199" width="27.6666666666667" style="124" customWidth="1"/>
    <col min="8200" max="8200" width="8.88333333333333" style="124" hidden="1" customWidth="1"/>
    <col min="8201" max="8201" width="12.4416666666667" style="124" customWidth="1"/>
    <col min="8202" max="8448" width="8.88333333333333" style="124"/>
    <col min="8449" max="8449" width="2.44166666666667" style="124" customWidth="1"/>
    <col min="8450" max="8450" width="30.8833333333333" style="124" customWidth="1"/>
    <col min="8451" max="8451" width="8.88333333333333" style="124" hidden="1" customWidth="1"/>
    <col min="8452" max="8452" width="23.4416666666667" style="124" customWidth="1"/>
    <col min="8453" max="8453" width="23.3333333333333" style="124" customWidth="1"/>
    <col min="8454" max="8454" width="26" style="124" customWidth="1"/>
    <col min="8455" max="8455" width="27.6666666666667" style="124" customWidth="1"/>
    <col min="8456" max="8456" width="8.88333333333333" style="124" hidden="1" customWidth="1"/>
    <col min="8457" max="8457" width="12.4416666666667" style="124" customWidth="1"/>
    <col min="8458" max="8704" width="8.88333333333333" style="124"/>
    <col min="8705" max="8705" width="2.44166666666667" style="124" customWidth="1"/>
    <col min="8706" max="8706" width="30.8833333333333" style="124" customWidth="1"/>
    <col min="8707" max="8707" width="8.88333333333333" style="124" hidden="1" customWidth="1"/>
    <col min="8708" max="8708" width="23.4416666666667" style="124" customWidth="1"/>
    <col min="8709" max="8709" width="23.3333333333333" style="124" customWidth="1"/>
    <col min="8710" max="8710" width="26" style="124" customWidth="1"/>
    <col min="8711" max="8711" width="27.6666666666667" style="124" customWidth="1"/>
    <col min="8712" max="8712" width="8.88333333333333" style="124" hidden="1" customWidth="1"/>
    <col min="8713" max="8713" width="12.4416666666667" style="124" customWidth="1"/>
    <col min="8714" max="8960" width="8.88333333333333" style="124"/>
    <col min="8961" max="8961" width="2.44166666666667" style="124" customWidth="1"/>
    <col min="8962" max="8962" width="30.8833333333333" style="124" customWidth="1"/>
    <col min="8963" max="8963" width="8.88333333333333" style="124" hidden="1" customWidth="1"/>
    <col min="8964" max="8964" width="23.4416666666667" style="124" customWidth="1"/>
    <col min="8965" max="8965" width="23.3333333333333" style="124" customWidth="1"/>
    <col min="8966" max="8966" width="26" style="124" customWidth="1"/>
    <col min="8967" max="8967" width="27.6666666666667" style="124" customWidth="1"/>
    <col min="8968" max="8968" width="8.88333333333333" style="124" hidden="1" customWidth="1"/>
    <col min="8969" max="8969" width="12.4416666666667" style="124" customWidth="1"/>
    <col min="8970" max="9216" width="8.88333333333333" style="124"/>
    <col min="9217" max="9217" width="2.44166666666667" style="124" customWidth="1"/>
    <col min="9218" max="9218" width="30.8833333333333" style="124" customWidth="1"/>
    <col min="9219" max="9219" width="8.88333333333333" style="124" hidden="1" customWidth="1"/>
    <col min="9220" max="9220" width="23.4416666666667" style="124" customWidth="1"/>
    <col min="9221" max="9221" width="23.3333333333333" style="124" customWidth="1"/>
    <col min="9222" max="9222" width="26" style="124" customWidth="1"/>
    <col min="9223" max="9223" width="27.6666666666667" style="124" customWidth="1"/>
    <col min="9224" max="9224" width="8.88333333333333" style="124" hidden="1" customWidth="1"/>
    <col min="9225" max="9225" width="12.4416666666667" style="124" customWidth="1"/>
    <col min="9226" max="9472" width="8.88333333333333" style="124"/>
    <col min="9473" max="9473" width="2.44166666666667" style="124" customWidth="1"/>
    <col min="9474" max="9474" width="30.8833333333333" style="124" customWidth="1"/>
    <col min="9475" max="9475" width="8.88333333333333" style="124" hidden="1" customWidth="1"/>
    <col min="9476" max="9476" width="23.4416666666667" style="124" customWidth="1"/>
    <col min="9477" max="9477" width="23.3333333333333" style="124" customWidth="1"/>
    <col min="9478" max="9478" width="26" style="124" customWidth="1"/>
    <col min="9479" max="9479" width="27.6666666666667" style="124" customWidth="1"/>
    <col min="9480" max="9480" width="8.88333333333333" style="124" hidden="1" customWidth="1"/>
    <col min="9481" max="9481" width="12.4416666666667" style="124" customWidth="1"/>
    <col min="9482" max="9728" width="8.88333333333333" style="124"/>
    <col min="9729" max="9729" width="2.44166666666667" style="124" customWidth="1"/>
    <col min="9730" max="9730" width="30.8833333333333" style="124" customWidth="1"/>
    <col min="9731" max="9731" width="8.88333333333333" style="124" hidden="1" customWidth="1"/>
    <col min="9732" max="9732" width="23.4416666666667" style="124" customWidth="1"/>
    <col min="9733" max="9733" width="23.3333333333333" style="124" customWidth="1"/>
    <col min="9734" max="9734" width="26" style="124" customWidth="1"/>
    <col min="9735" max="9735" width="27.6666666666667" style="124" customWidth="1"/>
    <col min="9736" max="9736" width="8.88333333333333" style="124" hidden="1" customWidth="1"/>
    <col min="9737" max="9737" width="12.4416666666667" style="124" customWidth="1"/>
    <col min="9738" max="9984" width="8.88333333333333" style="124"/>
    <col min="9985" max="9985" width="2.44166666666667" style="124" customWidth="1"/>
    <col min="9986" max="9986" width="30.8833333333333" style="124" customWidth="1"/>
    <col min="9987" max="9987" width="8.88333333333333" style="124" hidden="1" customWidth="1"/>
    <col min="9988" max="9988" width="23.4416666666667" style="124" customWidth="1"/>
    <col min="9989" max="9989" width="23.3333333333333" style="124" customWidth="1"/>
    <col min="9990" max="9990" width="26" style="124" customWidth="1"/>
    <col min="9991" max="9991" width="27.6666666666667" style="124" customWidth="1"/>
    <col min="9992" max="9992" width="8.88333333333333" style="124" hidden="1" customWidth="1"/>
    <col min="9993" max="9993" width="12.4416666666667" style="124" customWidth="1"/>
    <col min="9994" max="10240" width="8.88333333333333" style="124"/>
    <col min="10241" max="10241" width="2.44166666666667" style="124" customWidth="1"/>
    <col min="10242" max="10242" width="30.8833333333333" style="124" customWidth="1"/>
    <col min="10243" max="10243" width="8.88333333333333" style="124" hidden="1" customWidth="1"/>
    <col min="10244" max="10244" width="23.4416666666667" style="124" customWidth="1"/>
    <col min="10245" max="10245" width="23.3333333333333" style="124" customWidth="1"/>
    <col min="10246" max="10246" width="26" style="124" customWidth="1"/>
    <col min="10247" max="10247" width="27.6666666666667" style="124" customWidth="1"/>
    <col min="10248" max="10248" width="8.88333333333333" style="124" hidden="1" customWidth="1"/>
    <col min="10249" max="10249" width="12.4416666666667" style="124" customWidth="1"/>
    <col min="10250" max="10496" width="8.88333333333333" style="124"/>
    <col min="10497" max="10497" width="2.44166666666667" style="124" customWidth="1"/>
    <col min="10498" max="10498" width="30.8833333333333" style="124" customWidth="1"/>
    <col min="10499" max="10499" width="8.88333333333333" style="124" hidden="1" customWidth="1"/>
    <col min="10500" max="10500" width="23.4416666666667" style="124" customWidth="1"/>
    <col min="10501" max="10501" width="23.3333333333333" style="124" customWidth="1"/>
    <col min="10502" max="10502" width="26" style="124" customWidth="1"/>
    <col min="10503" max="10503" width="27.6666666666667" style="124" customWidth="1"/>
    <col min="10504" max="10504" width="8.88333333333333" style="124" hidden="1" customWidth="1"/>
    <col min="10505" max="10505" width="12.4416666666667" style="124" customWidth="1"/>
    <col min="10506" max="10752" width="8.88333333333333" style="124"/>
    <col min="10753" max="10753" width="2.44166666666667" style="124" customWidth="1"/>
    <col min="10754" max="10754" width="30.8833333333333" style="124" customWidth="1"/>
    <col min="10755" max="10755" width="8.88333333333333" style="124" hidden="1" customWidth="1"/>
    <col min="10756" max="10756" width="23.4416666666667" style="124" customWidth="1"/>
    <col min="10757" max="10757" width="23.3333333333333" style="124" customWidth="1"/>
    <col min="10758" max="10758" width="26" style="124" customWidth="1"/>
    <col min="10759" max="10759" width="27.6666666666667" style="124" customWidth="1"/>
    <col min="10760" max="10760" width="8.88333333333333" style="124" hidden="1" customWidth="1"/>
    <col min="10761" max="10761" width="12.4416666666667" style="124" customWidth="1"/>
    <col min="10762" max="11008" width="8.88333333333333" style="124"/>
    <col min="11009" max="11009" width="2.44166666666667" style="124" customWidth="1"/>
    <col min="11010" max="11010" width="30.8833333333333" style="124" customWidth="1"/>
    <col min="11011" max="11011" width="8.88333333333333" style="124" hidden="1" customWidth="1"/>
    <col min="11012" max="11012" width="23.4416666666667" style="124" customWidth="1"/>
    <col min="11013" max="11013" width="23.3333333333333" style="124" customWidth="1"/>
    <col min="11014" max="11014" width="26" style="124" customWidth="1"/>
    <col min="11015" max="11015" width="27.6666666666667" style="124" customWidth="1"/>
    <col min="11016" max="11016" width="8.88333333333333" style="124" hidden="1" customWidth="1"/>
    <col min="11017" max="11017" width="12.4416666666667" style="124" customWidth="1"/>
    <col min="11018" max="11264" width="8.88333333333333" style="124"/>
    <col min="11265" max="11265" width="2.44166666666667" style="124" customWidth="1"/>
    <col min="11266" max="11266" width="30.8833333333333" style="124" customWidth="1"/>
    <col min="11267" max="11267" width="8.88333333333333" style="124" hidden="1" customWidth="1"/>
    <col min="11268" max="11268" width="23.4416666666667" style="124" customWidth="1"/>
    <col min="11269" max="11269" width="23.3333333333333" style="124" customWidth="1"/>
    <col min="11270" max="11270" width="26" style="124" customWidth="1"/>
    <col min="11271" max="11271" width="27.6666666666667" style="124" customWidth="1"/>
    <col min="11272" max="11272" width="8.88333333333333" style="124" hidden="1" customWidth="1"/>
    <col min="11273" max="11273" width="12.4416666666667" style="124" customWidth="1"/>
    <col min="11274" max="11520" width="8.88333333333333" style="124"/>
    <col min="11521" max="11521" width="2.44166666666667" style="124" customWidth="1"/>
    <col min="11522" max="11522" width="30.8833333333333" style="124" customWidth="1"/>
    <col min="11523" max="11523" width="8.88333333333333" style="124" hidden="1" customWidth="1"/>
    <col min="11524" max="11524" width="23.4416666666667" style="124" customWidth="1"/>
    <col min="11525" max="11525" width="23.3333333333333" style="124" customWidth="1"/>
    <col min="11526" max="11526" width="26" style="124" customWidth="1"/>
    <col min="11527" max="11527" width="27.6666666666667" style="124" customWidth="1"/>
    <col min="11528" max="11528" width="8.88333333333333" style="124" hidden="1" customWidth="1"/>
    <col min="11529" max="11529" width="12.4416666666667" style="124" customWidth="1"/>
    <col min="11530" max="11776" width="8.88333333333333" style="124"/>
    <col min="11777" max="11777" width="2.44166666666667" style="124" customWidth="1"/>
    <col min="11778" max="11778" width="30.8833333333333" style="124" customWidth="1"/>
    <col min="11779" max="11779" width="8.88333333333333" style="124" hidden="1" customWidth="1"/>
    <col min="11780" max="11780" width="23.4416666666667" style="124" customWidth="1"/>
    <col min="11781" max="11781" width="23.3333333333333" style="124" customWidth="1"/>
    <col min="11782" max="11782" width="26" style="124" customWidth="1"/>
    <col min="11783" max="11783" width="27.6666666666667" style="124" customWidth="1"/>
    <col min="11784" max="11784" width="8.88333333333333" style="124" hidden="1" customWidth="1"/>
    <col min="11785" max="11785" width="12.4416666666667" style="124" customWidth="1"/>
    <col min="11786" max="12032" width="8.88333333333333" style="124"/>
    <col min="12033" max="12033" width="2.44166666666667" style="124" customWidth="1"/>
    <col min="12034" max="12034" width="30.8833333333333" style="124" customWidth="1"/>
    <col min="12035" max="12035" width="8.88333333333333" style="124" hidden="1" customWidth="1"/>
    <col min="12036" max="12036" width="23.4416666666667" style="124" customWidth="1"/>
    <col min="12037" max="12037" width="23.3333333333333" style="124" customWidth="1"/>
    <col min="12038" max="12038" width="26" style="124" customWidth="1"/>
    <col min="12039" max="12039" width="27.6666666666667" style="124" customWidth="1"/>
    <col min="12040" max="12040" width="8.88333333333333" style="124" hidden="1" customWidth="1"/>
    <col min="12041" max="12041" width="12.4416666666667" style="124" customWidth="1"/>
    <col min="12042" max="12288" width="8.88333333333333" style="124"/>
    <col min="12289" max="12289" width="2.44166666666667" style="124" customWidth="1"/>
    <col min="12290" max="12290" width="30.8833333333333" style="124" customWidth="1"/>
    <col min="12291" max="12291" width="8.88333333333333" style="124" hidden="1" customWidth="1"/>
    <col min="12292" max="12292" width="23.4416666666667" style="124" customWidth="1"/>
    <col min="12293" max="12293" width="23.3333333333333" style="124" customWidth="1"/>
    <col min="12294" max="12294" width="26" style="124" customWidth="1"/>
    <col min="12295" max="12295" width="27.6666666666667" style="124" customWidth="1"/>
    <col min="12296" max="12296" width="8.88333333333333" style="124" hidden="1" customWidth="1"/>
    <col min="12297" max="12297" width="12.4416666666667" style="124" customWidth="1"/>
    <col min="12298" max="12544" width="8.88333333333333" style="124"/>
    <col min="12545" max="12545" width="2.44166666666667" style="124" customWidth="1"/>
    <col min="12546" max="12546" width="30.8833333333333" style="124" customWidth="1"/>
    <col min="12547" max="12547" width="8.88333333333333" style="124" hidden="1" customWidth="1"/>
    <col min="12548" max="12548" width="23.4416666666667" style="124" customWidth="1"/>
    <col min="12549" max="12549" width="23.3333333333333" style="124" customWidth="1"/>
    <col min="12550" max="12550" width="26" style="124" customWidth="1"/>
    <col min="12551" max="12551" width="27.6666666666667" style="124" customWidth="1"/>
    <col min="12552" max="12552" width="8.88333333333333" style="124" hidden="1" customWidth="1"/>
    <col min="12553" max="12553" width="12.4416666666667" style="124" customWidth="1"/>
    <col min="12554" max="12800" width="8.88333333333333" style="124"/>
    <col min="12801" max="12801" width="2.44166666666667" style="124" customWidth="1"/>
    <col min="12802" max="12802" width="30.8833333333333" style="124" customWidth="1"/>
    <col min="12803" max="12803" width="8.88333333333333" style="124" hidden="1" customWidth="1"/>
    <col min="12804" max="12804" width="23.4416666666667" style="124" customWidth="1"/>
    <col min="12805" max="12805" width="23.3333333333333" style="124" customWidth="1"/>
    <col min="12806" max="12806" width="26" style="124" customWidth="1"/>
    <col min="12807" max="12807" width="27.6666666666667" style="124" customWidth="1"/>
    <col min="12808" max="12808" width="8.88333333333333" style="124" hidden="1" customWidth="1"/>
    <col min="12809" max="12809" width="12.4416666666667" style="124" customWidth="1"/>
    <col min="12810" max="13056" width="8.88333333333333" style="124"/>
    <col min="13057" max="13057" width="2.44166666666667" style="124" customWidth="1"/>
    <col min="13058" max="13058" width="30.8833333333333" style="124" customWidth="1"/>
    <col min="13059" max="13059" width="8.88333333333333" style="124" hidden="1" customWidth="1"/>
    <col min="13060" max="13060" width="23.4416666666667" style="124" customWidth="1"/>
    <col min="13061" max="13061" width="23.3333333333333" style="124" customWidth="1"/>
    <col min="13062" max="13062" width="26" style="124" customWidth="1"/>
    <col min="13063" max="13063" width="27.6666666666667" style="124" customWidth="1"/>
    <col min="13064" max="13064" width="8.88333333333333" style="124" hidden="1" customWidth="1"/>
    <col min="13065" max="13065" width="12.4416666666667" style="124" customWidth="1"/>
    <col min="13066" max="13312" width="8.88333333333333" style="124"/>
    <col min="13313" max="13313" width="2.44166666666667" style="124" customWidth="1"/>
    <col min="13314" max="13314" width="30.8833333333333" style="124" customWidth="1"/>
    <col min="13315" max="13315" width="8.88333333333333" style="124" hidden="1" customWidth="1"/>
    <col min="13316" max="13316" width="23.4416666666667" style="124" customWidth="1"/>
    <col min="13317" max="13317" width="23.3333333333333" style="124" customWidth="1"/>
    <col min="13318" max="13318" width="26" style="124" customWidth="1"/>
    <col min="13319" max="13319" width="27.6666666666667" style="124" customWidth="1"/>
    <col min="13320" max="13320" width="8.88333333333333" style="124" hidden="1" customWidth="1"/>
    <col min="13321" max="13321" width="12.4416666666667" style="124" customWidth="1"/>
    <col min="13322" max="13568" width="8.88333333333333" style="124"/>
    <col min="13569" max="13569" width="2.44166666666667" style="124" customWidth="1"/>
    <col min="13570" max="13570" width="30.8833333333333" style="124" customWidth="1"/>
    <col min="13571" max="13571" width="8.88333333333333" style="124" hidden="1" customWidth="1"/>
    <col min="13572" max="13572" width="23.4416666666667" style="124" customWidth="1"/>
    <col min="13573" max="13573" width="23.3333333333333" style="124" customWidth="1"/>
    <col min="13574" max="13574" width="26" style="124" customWidth="1"/>
    <col min="13575" max="13575" width="27.6666666666667" style="124" customWidth="1"/>
    <col min="13576" max="13576" width="8.88333333333333" style="124" hidden="1" customWidth="1"/>
    <col min="13577" max="13577" width="12.4416666666667" style="124" customWidth="1"/>
    <col min="13578" max="13824" width="8.88333333333333" style="124"/>
    <col min="13825" max="13825" width="2.44166666666667" style="124" customWidth="1"/>
    <col min="13826" max="13826" width="30.8833333333333" style="124" customWidth="1"/>
    <col min="13827" max="13827" width="8.88333333333333" style="124" hidden="1" customWidth="1"/>
    <col min="13828" max="13828" width="23.4416666666667" style="124" customWidth="1"/>
    <col min="13829" max="13829" width="23.3333333333333" style="124" customWidth="1"/>
    <col min="13830" max="13830" width="26" style="124" customWidth="1"/>
    <col min="13831" max="13831" width="27.6666666666667" style="124" customWidth="1"/>
    <col min="13832" max="13832" width="8.88333333333333" style="124" hidden="1" customWidth="1"/>
    <col min="13833" max="13833" width="12.4416666666667" style="124" customWidth="1"/>
    <col min="13834" max="14080" width="8.88333333333333" style="124"/>
    <col min="14081" max="14081" width="2.44166666666667" style="124" customWidth="1"/>
    <col min="14082" max="14082" width="30.8833333333333" style="124" customWidth="1"/>
    <col min="14083" max="14083" width="8.88333333333333" style="124" hidden="1" customWidth="1"/>
    <col min="14084" max="14084" width="23.4416666666667" style="124" customWidth="1"/>
    <col min="14085" max="14085" width="23.3333333333333" style="124" customWidth="1"/>
    <col min="14086" max="14086" width="26" style="124" customWidth="1"/>
    <col min="14087" max="14087" width="27.6666666666667" style="124" customWidth="1"/>
    <col min="14088" max="14088" width="8.88333333333333" style="124" hidden="1" customWidth="1"/>
    <col min="14089" max="14089" width="12.4416666666667" style="124" customWidth="1"/>
    <col min="14090" max="14336" width="8.88333333333333" style="124"/>
    <col min="14337" max="14337" width="2.44166666666667" style="124" customWidth="1"/>
    <col min="14338" max="14338" width="30.8833333333333" style="124" customWidth="1"/>
    <col min="14339" max="14339" width="8.88333333333333" style="124" hidden="1" customWidth="1"/>
    <col min="14340" max="14340" width="23.4416666666667" style="124" customWidth="1"/>
    <col min="14341" max="14341" width="23.3333333333333" style="124" customWidth="1"/>
    <col min="14342" max="14342" width="26" style="124" customWidth="1"/>
    <col min="14343" max="14343" width="27.6666666666667" style="124" customWidth="1"/>
    <col min="14344" max="14344" width="8.88333333333333" style="124" hidden="1" customWidth="1"/>
    <col min="14345" max="14345" width="12.4416666666667" style="124" customWidth="1"/>
    <col min="14346" max="14592" width="8.88333333333333" style="124"/>
    <col min="14593" max="14593" width="2.44166666666667" style="124" customWidth="1"/>
    <col min="14594" max="14594" width="30.8833333333333" style="124" customWidth="1"/>
    <col min="14595" max="14595" width="8.88333333333333" style="124" hidden="1" customWidth="1"/>
    <col min="14596" max="14596" width="23.4416666666667" style="124" customWidth="1"/>
    <col min="14597" max="14597" width="23.3333333333333" style="124" customWidth="1"/>
    <col min="14598" max="14598" width="26" style="124" customWidth="1"/>
    <col min="14599" max="14599" width="27.6666666666667" style="124" customWidth="1"/>
    <col min="14600" max="14600" width="8.88333333333333" style="124" hidden="1" customWidth="1"/>
    <col min="14601" max="14601" width="12.4416666666667" style="124" customWidth="1"/>
    <col min="14602" max="14848" width="8.88333333333333" style="124"/>
    <col min="14849" max="14849" width="2.44166666666667" style="124" customWidth="1"/>
    <col min="14850" max="14850" width="30.8833333333333" style="124" customWidth="1"/>
    <col min="14851" max="14851" width="8.88333333333333" style="124" hidden="1" customWidth="1"/>
    <col min="14852" max="14852" width="23.4416666666667" style="124" customWidth="1"/>
    <col min="14853" max="14853" width="23.3333333333333" style="124" customWidth="1"/>
    <col min="14854" max="14854" width="26" style="124" customWidth="1"/>
    <col min="14855" max="14855" width="27.6666666666667" style="124" customWidth="1"/>
    <col min="14856" max="14856" width="8.88333333333333" style="124" hidden="1" customWidth="1"/>
    <col min="14857" max="14857" width="12.4416666666667" style="124" customWidth="1"/>
    <col min="14858" max="15104" width="8.88333333333333" style="124"/>
    <col min="15105" max="15105" width="2.44166666666667" style="124" customWidth="1"/>
    <col min="15106" max="15106" width="30.8833333333333" style="124" customWidth="1"/>
    <col min="15107" max="15107" width="8.88333333333333" style="124" hidden="1" customWidth="1"/>
    <col min="15108" max="15108" width="23.4416666666667" style="124" customWidth="1"/>
    <col min="15109" max="15109" width="23.3333333333333" style="124" customWidth="1"/>
    <col min="15110" max="15110" width="26" style="124" customWidth="1"/>
    <col min="15111" max="15111" width="27.6666666666667" style="124" customWidth="1"/>
    <col min="15112" max="15112" width="8.88333333333333" style="124" hidden="1" customWidth="1"/>
    <col min="15113" max="15113" width="12.4416666666667" style="124" customWidth="1"/>
    <col min="15114" max="15360" width="8.88333333333333" style="124"/>
    <col min="15361" max="15361" width="2.44166666666667" style="124" customWidth="1"/>
    <col min="15362" max="15362" width="30.8833333333333" style="124" customWidth="1"/>
    <col min="15363" max="15363" width="8.88333333333333" style="124" hidden="1" customWidth="1"/>
    <col min="15364" max="15364" width="23.4416666666667" style="124" customWidth="1"/>
    <col min="15365" max="15365" width="23.3333333333333" style="124" customWidth="1"/>
    <col min="15366" max="15366" width="26" style="124" customWidth="1"/>
    <col min="15367" max="15367" width="27.6666666666667" style="124" customWidth="1"/>
    <col min="15368" max="15368" width="8.88333333333333" style="124" hidden="1" customWidth="1"/>
    <col min="15369" max="15369" width="12.4416666666667" style="124" customWidth="1"/>
    <col min="15370" max="15616" width="8.88333333333333" style="124"/>
    <col min="15617" max="15617" width="2.44166666666667" style="124" customWidth="1"/>
    <col min="15618" max="15618" width="30.8833333333333" style="124" customWidth="1"/>
    <col min="15619" max="15619" width="8.88333333333333" style="124" hidden="1" customWidth="1"/>
    <col min="15620" max="15620" width="23.4416666666667" style="124" customWidth="1"/>
    <col min="15621" max="15621" width="23.3333333333333" style="124" customWidth="1"/>
    <col min="15622" max="15622" width="26" style="124" customWidth="1"/>
    <col min="15623" max="15623" width="27.6666666666667" style="124" customWidth="1"/>
    <col min="15624" max="15624" width="8.88333333333333" style="124" hidden="1" customWidth="1"/>
    <col min="15625" max="15625" width="12.4416666666667" style="124" customWidth="1"/>
    <col min="15626" max="15872" width="8.88333333333333" style="124"/>
    <col min="15873" max="15873" width="2.44166666666667" style="124" customWidth="1"/>
    <col min="15874" max="15874" width="30.8833333333333" style="124" customWidth="1"/>
    <col min="15875" max="15875" width="8.88333333333333" style="124" hidden="1" customWidth="1"/>
    <col min="15876" max="15876" width="23.4416666666667" style="124" customWidth="1"/>
    <col min="15877" max="15877" width="23.3333333333333" style="124" customWidth="1"/>
    <col min="15878" max="15878" width="26" style="124" customWidth="1"/>
    <col min="15879" max="15879" width="27.6666666666667" style="124" customWidth="1"/>
    <col min="15880" max="15880" width="8.88333333333333" style="124" hidden="1" customWidth="1"/>
    <col min="15881" max="15881" width="12.4416666666667" style="124" customWidth="1"/>
    <col min="15882" max="16128" width="8.88333333333333" style="124"/>
    <col min="16129" max="16129" width="2.44166666666667" style="124" customWidth="1"/>
    <col min="16130" max="16130" width="30.8833333333333" style="124" customWidth="1"/>
    <col min="16131" max="16131" width="8.88333333333333" style="124" hidden="1" customWidth="1"/>
    <col min="16132" max="16132" width="23.4416666666667" style="124" customWidth="1"/>
    <col min="16133" max="16133" width="23.3333333333333" style="124" customWidth="1"/>
    <col min="16134" max="16134" width="26" style="124" customWidth="1"/>
    <col min="16135" max="16135" width="27.6666666666667" style="124" customWidth="1"/>
    <col min="16136" max="16136" width="8.88333333333333" style="124" hidden="1" customWidth="1"/>
    <col min="16137" max="16137" width="12.4416666666667" style="124" customWidth="1"/>
    <col min="16138" max="16384" width="8.88333333333333" style="124"/>
  </cols>
  <sheetData>
    <row r="1" ht="16.5" customHeight="1" spans="2:2">
      <c r="B1" s="122" t="s">
        <v>1308</v>
      </c>
    </row>
    <row r="2" s="122" customFormat="1" ht="36" customHeight="1" spans="1:8">
      <c r="A2" s="125"/>
      <c r="B2" s="126" t="s">
        <v>1309</v>
      </c>
      <c r="C2" s="127"/>
      <c r="D2" s="126"/>
      <c r="E2" s="126"/>
      <c r="F2" s="127"/>
      <c r="G2" s="126"/>
      <c r="H2" s="128"/>
    </row>
    <row r="3" s="122" customFormat="1" ht="19.5" customHeight="1" spans="1:8">
      <c r="A3" s="125"/>
      <c r="B3" s="129"/>
      <c r="C3" s="129"/>
      <c r="D3" s="129"/>
      <c r="E3" s="129"/>
      <c r="F3" s="129"/>
      <c r="G3" s="130"/>
      <c r="H3" s="131"/>
    </row>
    <row r="4" s="122" customFormat="1" ht="19.5" customHeight="1" spans="1:8">
      <c r="A4" s="132"/>
      <c r="B4" s="133" t="s">
        <v>1310</v>
      </c>
      <c r="C4" s="96"/>
      <c r="D4" s="96"/>
      <c r="E4" s="96"/>
      <c r="F4" s="96"/>
      <c r="G4" s="96"/>
      <c r="H4" s="134"/>
    </row>
    <row r="5" s="122" customFormat="1" ht="19.5" customHeight="1" spans="1:8">
      <c r="A5" s="135"/>
      <c r="B5" s="136" t="s">
        <v>1276</v>
      </c>
      <c r="C5" s="137"/>
      <c r="D5" s="138" t="s">
        <v>1277</v>
      </c>
      <c r="E5" s="139" t="s">
        <v>1278</v>
      </c>
      <c r="F5" s="139" t="s">
        <v>1279</v>
      </c>
      <c r="G5" s="140" t="s">
        <v>1280</v>
      </c>
      <c r="H5" s="141"/>
    </row>
    <row r="6" s="122" customFormat="1" ht="19.5" customHeight="1" spans="1:8">
      <c r="A6" s="135"/>
      <c r="B6" s="142" t="s">
        <v>1281</v>
      </c>
      <c r="C6" s="143"/>
      <c r="D6" s="144">
        <v>21.52</v>
      </c>
      <c r="E6" s="144">
        <v>21.52</v>
      </c>
      <c r="F6" s="144">
        <v>21.52</v>
      </c>
      <c r="G6" s="145">
        <v>1</v>
      </c>
      <c r="H6" s="146"/>
    </row>
    <row r="7" s="122" customFormat="1" ht="19.5" customHeight="1" spans="1:10">
      <c r="A7" s="135"/>
      <c r="B7" s="137" t="s">
        <v>1282</v>
      </c>
      <c r="C7" s="143"/>
      <c r="D7" s="144">
        <v>77.87</v>
      </c>
      <c r="E7" s="144">
        <v>77.87</v>
      </c>
      <c r="F7" s="144">
        <v>82.15</v>
      </c>
      <c r="G7" s="145">
        <v>1.0549</v>
      </c>
      <c r="H7" s="147"/>
      <c r="J7" s="162">
        <v>100000000</v>
      </c>
    </row>
    <row r="8" s="122" customFormat="1" ht="19.5" customHeight="1" spans="1:8">
      <c r="A8" s="135"/>
      <c r="B8" s="137" t="s">
        <v>1283</v>
      </c>
      <c r="C8" s="143"/>
      <c r="D8" s="144">
        <v>77.87</v>
      </c>
      <c r="E8" s="144">
        <v>77.87</v>
      </c>
      <c r="F8" s="144">
        <v>82.15</v>
      </c>
      <c r="G8" s="145">
        <v>1.0549</v>
      </c>
      <c r="H8" s="134"/>
    </row>
    <row r="9" s="122" customFormat="1" ht="19.5" customHeight="1" spans="1:8">
      <c r="A9" s="135"/>
      <c r="B9" s="137" t="s">
        <v>1284</v>
      </c>
      <c r="C9" s="143"/>
      <c r="D9" s="144">
        <v>47.19</v>
      </c>
      <c r="E9" s="144">
        <v>47.19</v>
      </c>
      <c r="F9" s="144">
        <v>45.74</v>
      </c>
      <c r="G9" s="145">
        <v>0.9692</v>
      </c>
      <c r="H9" s="148"/>
    </row>
    <row r="10" s="122" customFormat="1" ht="19.5" customHeight="1" spans="1:8">
      <c r="A10" s="135"/>
      <c r="B10" s="137" t="s">
        <v>1285</v>
      </c>
      <c r="C10" s="143"/>
      <c r="D10" s="144">
        <v>0.26</v>
      </c>
      <c r="E10" s="144">
        <v>0.26</v>
      </c>
      <c r="F10" s="144">
        <v>0.27</v>
      </c>
      <c r="G10" s="145">
        <v>1.0574</v>
      </c>
      <c r="H10" s="149"/>
    </row>
    <row r="11" s="122" customFormat="1" ht="19.5" customHeight="1" spans="1:8">
      <c r="A11" s="135"/>
      <c r="B11" s="137" t="s">
        <v>1286</v>
      </c>
      <c r="C11" s="143"/>
      <c r="D11" s="144">
        <v>30</v>
      </c>
      <c r="E11" s="144">
        <v>30</v>
      </c>
      <c r="F11" s="144">
        <v>35.4</v>
      </c>
      <c r="G11" s="145">
        <v>1.18</v>
      </c>
      <c r="H11" s="148"/>
    </row>
    <row r="12" s="122" customFormat="1" ht="19.5" customHeight="1" spans="1:8">
      <c r="A12" s="135"/>
      <c r="B12" s="137" t="s">
        <v>1287</v>
      </c>
      <c r="C12" s="143"/>
      <c r="D12" s="144"/>
      <c r="E12" s="144"/>
      <c r="F12" s="144"/>
      <c r="G12" s="145">
        <v>0</v>
      </c>
      <c r="H12" s="150"/>
    </row>
    <row r="13" s="122" customFormat="1" ht="19.5" customHeight="1" spans="1:8">
      <c r="A13" s="135"/>
      <c r="B13" s="137" t="s">
        <v>1288</v>
      </c>
      <c r="C13" s="143"/>
      <c r="D13" s="144"/>
      <c r="E13" s="144"/>
      <c r="F13" s="144">
        <v>0.06</v>
      </c>
      <c r="G13" s="145">
        <v>0</v>
      </c>
      <c r="H13" s="150"/>
    </row>
    <row r="14" s="122" customFormat="1" ht="19.5" customHeight="1" spans="1:8">
      <c r="A14" s="135"/>
      <c r="B14" s="137" t="s">
        <v>1289</v>
      </c>
      <c r="C14" s="143"/>
      <c r="D14" s="144">
        <v>0.42</v>
      </c>
      <c r="E14" s="144">
        <v>0.42</v>
      </c>
      <c r="F14" s="144">
        <v>0.68</v>
      </c>
      <c r="G14" s="145">
        <v>1.6205</v>
      </c>
      <c r="H14" s="150"/>
    </row>
    <row r="15" s="122" customFormat="1" ht="19.5" customHeight="1" spans="1:8">
      <c r="A15" s="135"/>
      <c r="B15" s="137" t="s">
        <v>1290</v>
      </c>
      <c r="C15" s="143"/>
      <c r="D15" s="144"/>
      <c r="E15" s="144"/>
      <c r="F15" s="144"/>
      <c r="G15" s="151"/>
      <c r="H15" s="150"/>
    </row>
    <row r="16" s="122" customFormat="1" ht="29.25" customHeight="1" spans="1:8">
      <c r="A16" s="152"/>
      <c r="B16" s="137" t="s">
        <v>1292</v>
      </c>
      <c r="C16" s="143"/>
      <c r="D16" s="153"/>
      <c r="E16" s="153"/>
      <c r="F16" s="153"/>
      <c r="G16" s="151"/>
      <c r="H16" s="125"/>
    </row>
    <row r="17" s="122" customFormat="1" ht="19.5" customHeight="1" spans="1:8">
      <c r="A17" s="135"/>
      <c r="B17" s="137" t="s">
        <v>1294</v>
      </c>
      <c r="C17" s="143"/>
      <c r="D17" s="144">
        <v>91.57</v>
      </c>
      <c r="E17" s="144">
        <v>91.57</v>
      </c>
      <c r="F17" s="144">
        <v>71.66</v>
      </c>
      <c r="G17" s="151">
        <v>0.7826</v>
      </c>
      <c r="H17" s="149"/>
    </row>
    <row r="18" s="122" customFormat="1" ht="27" customHeight="1" spans="1:8">
      <c r="A18" s="152"/>
      <c r="B18" s="137" t="s">
        <v>1295</v>
      </c>
      <c r="C18" s="143"/>
      <c r="D18" s="144">
        <v>91.57</v>
      </c>
      <c r="E18" s="144">
        <v>91.57</v>
      </c>
      <c r="F18" s="144">
        <v>71.66</v>
      </c>
      <c r="G18" s="151">
        <v>0.7826</v>
      </c>
      <c r="H18" s="154"/>
    </row>
    <row r="19" s="122" customFormat="1" ht="19.5" customHeight="1" spans="1:8">
      <c r="A19" s="135"/>
      <c r="B19" s="137" t="s">
        <v>1296</v>
      </c>
      <c r="C19" s="143"/>
      <c r="D19" s="144">
        <v>88.99</v>
      </c>
      <c r="E19" s="144">
        <v>88.99</v>
      </c>
      <c r="F19" s="144">
        <v>70.61</v>
      </c>
      <c r="G19" s="151">
        <v>0.7935</v>
      </c>
      <c r="H19" s="148"/>
    </row>
    <row r="20" s="122" customFormat="1" ht="19.5" customHeight="1" spans="1:8">
      <c r="A20" s="135"/>
      <c r="B20" s="137" t="s">
        <v>1297</v>
      </c>
      <c r="C20" s="143"/>
      <c r="D20" s="155"/>
      <c r="E20" s="155"/>
      <c r="F20" s="156"/>
      <c r="G20" s="151"/>
      <c r="H20" s="149"/>
    </row>
    <row r="21" s="122" customFormat="1" ht="19.5" customHeight="1" spans="1:8">
      <c r="A21" s="135"/>
      <c r="B21" s="137" t="s">
        <v>1298</v>
      </c>
      <c r="C21" s="143"/>
      <c r="D21" s="144"/>
      <c r="E21" s="144"/>
      <c r="F21" s="144"/>
      <c r="G21" s="151"/>
      <c r="H21" s="148"/>
    </row>
    <row r="22" s="122" customFormat="1" ht="19.5" customHeight="1" spans="1:8">
      <c r="A22" s="135"/>
      <c r="B22" s="137" t="s">
        <v>1299</v>
      </c>
      <c r="C22" s="143"/>
      <c r="D22" s="144">
        <v>2</v>
      </c>
      <c r="E22" s="144">
        <v>2</v>
      </c>
      <c r="F22" s="144">
        <v>0.95</v>
      </c>
      <c r="G22" s="151">
        <v>0.4744</v>
      </c>
      <c r="H22" s="150"/>
    </row>
    <row r="23" s="122" customFormat="1" ht="19.5" customHeight="1" spans="1:8">
      <c r="A23" s="135"/>
      <c r="B23" s="137" t="s">
        <v>1300</v>
      </c>
      <c r="C23" s="143"/>
      <c r="D23" s="144">
        <v>0.58</v>
      </c>
      <c r="E23" s="144">
        <v>0.58</v>
      </c>
      <c r="F23" s="144">
        <v>0.1</v>
      </c>
      <c r="G23" s="151">
        <v>0.1782</v>
      </c>
      <c r="H23" s="150"/>
    </row>
    <row r="24" s="122" customFormat="1" ht="19.5" customHeight="1" spans="1:8">
      <c r="A24" s="135"/>
      <c r="B24" s="137" t="s">
        <v>1301</v>
      </c>
      <c r="C24" s="143"/>
      <c r="D24" s="144"/>
      <c r="E24" s="144"/>
      <c r="F24" s="144"/>
      <c r="G24" s="151"/>
      <c r="H24" s="150"/>
    </row>
    <row r="25" s="122" customFormat="1" ht="28.5" customHeight="1" spans="1:8">
      <c r="A25" s="135"/>
      <c r="B25" s="157" t="s">
        <v>1302</v>
      </c>
      <c r="C25" s="143"/>
      <c r="D25" s="144"/>
      <c r="E25" s="144"/>
      <c r="F25" s="144"/>
      <c r="G25" s="151"/>
      <c r="H25" s="150"/>
    </row>
    <row r="26" s="122" customFormat="1" ht="19.5" customHeight="1" spans="1:8">
      <c r="A26" s="135"/>
      <c r="B26" s="137" t="s">
        <v>1303</v>
      </c>
      <c r="C26" s="143"/>
      <c r="D26" s="144"/>
      <c r="E26" s="144"/>
      <c r="F26" s="144"/>
      <c r="G26" s="151"/>
      <c r="H26" s="150"/>
    </row>
    <row r="27" s="122" customFormat="1" ht="28.5" customHeight="1" spans="1:8">
      <c r="A27" s="152"/>
      <c r="B27" s="158" t="s">
        <v>1304</v>
      </c>
      <c r="C27" s="143"/>
      <c r="D27" s="144"/>
      <c r="E27" s="144"/>
      <c r="F27" s="144"/>
      <c r="G27" s="151"/>
      <c r="H27" s="125"/>
    </row>
    <row r="28" s="122" customFormat="1" ht="19.5" customHeight="1" spans="1:8">
      <c r="A28" s="135"/>
      <c r="B28" s="159" t="s">
        <v>1305</v>
      </c>
      <c r="C28" s="160"/>
      <c r="D28" s="144">
        <v>-13.7</v>
      </c>
      <c r="E28" s="144">
        <v>-13.7</v>
      </c>
      <c r="F28" s="144">
        <v>10.49</v>
      </c>
      <c r="G28" s="151">
        <v>-0.7655</v>
      </c>
      <c r="H28" s="149"/>
    </row>
    <row r="29" s="122" customFormat="1" ht="19.5" customHeight="1" spans="1:8">
      <c r="A29" s="152"/>
      <c r="B29" s="159" t="s">
        <v>1306</v>
      </c>
      <c r="C29" s="156"/>
      <c r="D29" s="144">
        <v>7.82</v>
      </c>
      <c r="E29" s="144">
        <v>7.82</v>
      </c>
      <c r="F29" s="144">
        <v>32.01</v>
      </c>
      <c r="G29" s="151">
        <v>4.0913</v>
      </c>
      <c r="H29" s="154"/>
    </row>
    <row r="30" ht="36" customHeight="1" spans="2:2">
      <c r="B30" s="161"/>
    </row>
  </sheetData>
  <mergeCells count="24">
    <mergeCell ref="B2:G2"/>
    <mergeCell ref="B4:G4"/>
    <mergeCell ref="B5:C5"/>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s>
  <printOptions horizontalCentered="1"/>
  <pageMargins left="0.393055555555556" right="0.393055555555556" top="0.590277777777778" bottom="0.393055555555556" header="0.511805555555556" footer="0.511805555555556"/>
  <pageSetup paperSize="9" orientation="portrait"/>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23"/>
  <sheetViews>
    <sheetView view="pageBreakPreview" zoomScaleNormal="100" zoomScaleSheetLayoutView="100" topLeftCell="B19" workbookViewId="0">
      <selection activeCell="E35" sqref="E35"/>
    </sheetView>
  </sheetViews>
  <sheetFormatPr defaultColWidth="8.88333333333333" defaultRowHeight="12"/>
  <cols>
    <col min="1" max="1" width="2.44166666666667" style="85" hidden="1" customWidth="1"/>
    <col min="2" max="2" width="30.8833333333333" style="85" customWidth="1"/>
    <col min="3" max="3" width="4.33333333333333" style="85" hidden="1" customWidth="1"/>
    <col min="4" max="4" width="16.2166666666667" style="85" customWidth="1"/>
    <col min="5" max="5" width="18.3333333333333" style="85" customWidth="1"/>
    <col min="6" max="6" width="12.1083333333333" style="85" customWidth="1"/>
    <col min="7" max="7" width="15.775" style="86" customWidth="1"/>
    <col min="8" max="8" width="8.88333333333333" style="85" hidden="1" customWidth="1"/>
    <col min="9" max="9" width="17" style="85" customWidth="1"/>
    <col min="10" max="253" width="8.88333333333333" style="85"/>
    <col min="254" max="256" width="8.88333333333333" style="87"/>
    <col min="257" max="257" width="2.44166666666667" style="87" customWidth="1"/>
    <col min="258" max="258" width="30.775" style="87" customWidth="1"/>
    <col min="259" max="259" width="8.88333333333333" style="87" hidden="1" customWidth="1"/>
    <col min="260" max="260" width="11.775" style="87" customWidth="1"/>
    <col min="261" max="261" width="13.1083333333333" style="87" customWidth="1"/>
    <col min="262" max="262" width="18.2166666666667" style="87" customWidth="1"/>
    <col min="263" max="263" width="13.775" style="87" customWidth="1"/>
    <col min="264" max="264" width="8.88333333333333" style="87" hidden="1" customWidth="1"/>
    <col min="265" max="265" width="17" style="87" customWidth="1"/>
    <col min="266" max="512" width="8.88333333333333" style="87"/>
    <col min="513" max="513" width="2.44166666666667" style="87" customWidth="1"/>
    <col min="514" max="514" width="30.775" style="87" customWidth="1"/>
    <col min="515" max="515" width="8.88333333333333" style="87" hidden="1" customWidth="1"/>
    <col min="516" max="516" width="11.775" style="87" customWidth="1"/>
    <col min="517" max="517" width="13.1083333333333" style="87" customWidth="1"/>
    <col min="518" max="518" width="18.2166666666667" style="87" customWidth="1"/>
    <col min="519" max="519" width="13.775" style="87" customWidth="1"/>
    <col min="520" max="520" width="8.88333333333333" style="87" hidden="1" customWidth="1"/>
    <col min="521" max="521" width="17" style="87" customWidth="1"/>
    <col min="522" max="768" width="8.88333333333333" style="87"/>
    <col min="769" max="769" width="2.44166666666667" style="87" customWidth="1"/>
    <col min="770" max="770" width="30.775" style="87" customWidth="1"/>
    <col min="771" max="771" width="8.88333333333333" style="87" hidden="1" customWidth="1"/>
    <col min="772" max="772" width="11.775" style="87" customWidth="1"/>
    <col min="773" max="773" width="13.1083333333333" style="87" customWidth="1"/>
    <col min="774" max="774" width="18.2166666666667" style="87" customWidth="1"/>
    <col min="775" max="775" width="13.775" style="87" customWidth="1"/>
    <col min="776" max="776" width="8.88333333333333" style="87" hidden="1" customWidth="1"/>
    <col min="777" max="777" width="17" style="87" customWidth="1"/>
    <col min="778" max="1024" width="8.88333333333333" style="87"/>
    <col min="1025" max="1025" width="2.44166666666667" style="87" customWidth="1"/>
    <col min="1026" max="1026" width="30.775" style="87" customWidth="1"/>
    <col min="1027" max="1027" width="8.88333333333333" style="87" hidden="1" customWidth="1"/>
    <col min="1028" max="1028" width="11.775" style="87" customWidth="1"/>
    <col min="1029" max="1029" width="13.1083333333333" style="87" customWidth="1"/>
    <col min="1030" max="1030" width="18.2166666666667" style="87" customWidth="1"/>
    <col min="1031" max="1031" width="13.775" style="87" customWidth="1"/>
    <col min="1032" max="1032" width="8.88333333333333" style="87" hidden="1" customWidth="1"/>
    <col min="1033" max="1033" width="17" style="87" customWidth="1"/>
    <col min="1034" max="1280" width="8.88333333333333" style="87"/>
    <col min="1281" max="1281" width="2.44166666666667" style="87" customWidth="1"/>
    <col min="1282" max="1282" width="30.775" style="87" customWidth="1"/>
    <col min="1283" max="1283" width="8.88333333333333" style="87" hidden="1" customWidth="1"/>
    <col min="1284" max="1284" width="11.775" style="87" customWidth="1"/>
    <col min="1285" max="1285" width="13.1083333333333" style="87" customWidth="1"/>
    <col min="1286" max="1286" width="18.2166666666667" style="87" customWidth="1"/>
    <col min="1287" max="1287" width="13.775" style="87" customWidth="1"/>
    <col min="1288" max="1288" width="8.88333333333333" style="87" hidden="1" customWidth="1"/>
    <col min="1289" max="1289" width="17" style="87" customWidth="1"/>
    <col min="1290" max="1536" width="8.88333333333333" style="87"/>
    <col min="1537" max="1537" width="2.44166666666667" style="87" customWidth="1"/>
    <col min="1538" max="1538" width="30.775" style="87" customWidth="1"/>
    <col min="1539" max="1539" width="8.88333333333333" style="87" hidden="1" customWidth="1"/>
    <col min="1540" max="1540" width="11.775" style="87" customWidth="1"/>
    <col min="1541" max="1541" width="13.1083333333333" style="87" customWidth="1"/>
    <col min="1542" max="1542" width="18.2166666666667" style="87" customWidth="1"/>
    <col min="1543" max="1543" width="13.775" style="87" customWidth="1"/>
    <col min="1544" max="1544" width="8.88333333333333" style="87" hidden="1" customWidth="1"/>
    <col min="1545" max="1545" width="17" style="87" customWidth="1"/>
    <col min="1546" max="1792" width="8.88333333333333" style="87"/>
    <col min="1793" max="1793" width="2.44166666666667" style="87" customWidth="1"/>
    <col min="1794" max="1794" width="30.775" style="87" customWidth="1"/>
    <col min="1795" max="1795" width="8.88333333333333" style="87" hidden="1" customWidth="1"/>
    <col min="1796" max="1796" width="11.775" style="87" customWidth="1"/>
    <col min="1797" max="1797" width="13.1083333333333" style="87" customWidth="1"/>
    <col min="1798" max="1798" width="18.2166666666667" style="87" customWidth="1"/>
    <col min="1799" max="1799" width="13.775" style="87" customWidth="1"/>
    <col min="1800" max="1800" width="8.88333333333333" style="87" hidden="1" customWidth="1"/>
    <col min="1801" max="1801" width="17" style="87" customWidth="1"/>
    <col min="1802" max="2048" width="8.88333333333333" style="87"/>
    <col min="2049" max="2049" width="2.44166666666667" style="87" customWidth="1"/>
    <col min="2050" max="2050" width="30.775" style="87" customWidth="1"/>
    <col min="2051" max="2051" width="8.88333333333333" style="87" hidden="1" customWidth="1"/>
    <col min="2052" max="2052" width="11.775" style="87" customWidth="1"/>
    <col min="2053" max="2053" width="13.1083333333333" style="87" customWidth="1"/>
    <col min="2054" max="2054" width="18.2166666666667" style="87" customWidth="1"/>
    <col min="2055" max="2055" width="13.775" style="87" customWidth="1"/>
    <col min="2056" max="2056" width="8.88333333333333" style="87" hidden="1" customWidth="1"/>
    <col min="2057" max="2057" width="17" style="87" customWidth="1"/>
    <col min="2058" max="2304" width="8.88333333333333" style="87"/>
    <col min="2305" max="2305" width="2.44166666666667" style="87" customWidth="1"/>
    <col min="2306" max="2306" width="30.775" style="87" customWidth="1"/>
    <col min="2307" max="2307" width="8.88333333333333" style="87" hidden="1" customWidth="1"/>
    <col min="2308" max="2308" width="11.775" style="87" customWidth="1"/>
    <col min="2309" max="2309" width="13.1083333333333" style="87" customWidth="1"/>
    <col min="2310" max="2310" width="18.2166666666667" style="87" customWidth="1"/>
    <col min="2311" max="2311" width="13.775" style="87" customWidth="1"/>
    <col min="2312" max="2312" width="8.88333333333333" style="87" hidden="1" customWidth="1"/>
    <col min="2313" max="2313" width="17" style="87" customWidth="1"/>
    <col min="2314" max="2560" width="8.88333333333333" style="87"/>
    <col min="2561" max="2561" width="2.44166666666667" style="87" customWidth="1"/>
    <col min="2562" max="2562" width="30.775" style="87" customWidth="1"/>
    <col min="2563" max="2563" width="8.88333333333333" style="87" hidden="1" customWidth="1"/>
    <col min="2564" max="2564" width="11.775" style="87" customWidth="1"/>
    <col min="2565" max="2565" width="13.1083333333333" style="87" customWidth="1"/>
    <col min="2566" max="2566" width="18.2166666666667" style="87" customWidth="1"/>
    <col min="2567" max="2567" width="13.775" style="87" customWidth="1"/>
    <col min="2568" max="2568" width="8.88333333333333" style="87" hidden="1" customWidth="1"/>
    <col min="2569" max="2569" width="17" style="87" customWidth="1"/>
    <col min="2570" max="2816" width="8.88333333333333" style="87"/>
    <col min="2817" max="2817" width="2.44166666666667" style="87" customWidth="1"/>
    <col min="2818" max="2818" width="30.775" style="87" customWidth="1"/>
    <col min="2819" max="2819" width="8.88333333333333" style="87" hidden="1" customWidth="1"/>
    <col min="2820" max="2820" width="11.775" style="87" customWidth="1"/>
    <col min="2821" max="2821" width="13.1083333333333" style="87" customWidth="1"/>
    <col min="2822" max="2822" width="18.2166666666667" style="87" customWidth="1"/>
    <col min="2823" max="2823" width="13.775" style="87" customWidth="1"/>
    <col min="2824" max="2824" width="8.88333333333333" style="87" hidden="1" customWidth="1"/>
    <col min="2825" max="2825" width="17" style="87" customWidth="1"/>
    <col min="2826" max="3072" width="8.88333333333333" style="87"/>
    <col min="3073" max="3073" width="2.44166666666667" style="87" customWidth="1"/>
    <col min="3074" max="3074" width="30.775" style="87" customWidth="1"/>
    <col min="3075" max="3075" width="8.88333333333333" style="87" hidden="1" customWidth="1"/>
    <col min="3076" max="3076" width="11.775" style="87" customWidth="1"/>
    <col min="3077" max="3077" width="13.1083333333333" style="87" customWidth="1"/>
    <col min="3078" max="3078" width="18.2166666666667" style="87" customWidth="1"/>
    <col min="3079" max="3079" width="13.775" style="87" customWidth="1"/>
    <col min="3080" max="3080" width="8.88333333333333" style="87" hidden="1" customWidth="1"/>
    <col min="3081" max="3081" width="17" style="87" customWidth="1"/>
    <col min="3082" max="3328" width="8.88333333333333" style="87"/>
    <col min="3329" max="3329" width="2.44166666666667" style="87" customWidth="1"/>
    <col min="3330" max="3330" width="30.775" style="87" customWidth="1"/>
    <col min="3331" max="3331" width="8.88333333333333" style="87" hidden="1" customWidth="1"/>
    <col min="3332" max="3332" width="11.775" style="87" customWidth="1"/>
    <col min="3333" max="3333" width="13.1083333333333" style="87" customWidth="1"/>
    <col min="3334" max="3334" width="18.2166666666667" style="87" customWidth="1"/>
    <col min="3335" max="3335" width="13.775" style="87" customWidth="1"/>
    <col min="3336" max="3336" width="8.88333333333333" style="87" hidden="1" customWidth="1"/>
    <col min="3337" max="3337" width="17" style="87" customWidth="1"/>
    <col min="3338" max="3584" width="8.88333333333333" style="87"/>
    <col min="3585" max="3585" width="2.44166666666667" style="87" customWidth="1"/>
    <col min="3586" max="3586" width="30.775" style="87" customWidth="1"/>
    <col min="3587" max="3587" width="8.88333333333333" style="87" hidden="1" customWidth="1"/>
    <col min="3588" max="3588" width="11.775" style="87" customWidth="1"/>
    <col min="3589" max="3589" width="13.1083333333333" style="87" customWidth="1"/>
    <col min="3590" max="3590" width="18.2166666666667" style="87" customWidth="1"/>
    <col min="3591" max="3591" width="13.775" style="87" customWidth="1"/>
    <col min="3592" max="3592" width="8.88333333333333" style="87" hidden="1" customWidth="1"/>
    <col min="3593" max="3593" width="17" style="87" customWidth="1"/>
    <col min="3594" max="3840" width="8.88333333333333" style="87"/>
    <col min="3841" max="3841" width="2.44166666666667" style="87" customWidth="1"/>
    <col min="3842" max="3842" width="30.775" style="87" customWidth="1"/>
    <col min="3843" max="3843" width="8.88333333333333" style="87" hidden="1" customWidth="1"/>
    <col min="3844" max="3844" width="11.775" style="87" customWidth="1"/>
    <col min="3845" max="3845" width="13.1083333333333" style="87" customWidth="1"/>
    <col min="3846" max="3846" width="18.2166666666667" style="87" customWidth="1"/>
    <col min="3847" max="3847" width="13.775" style="87" customWidth="1"/>
    <col min="3848" max="3848" width="8.88333333333333" style="87" hidden="1" customWidth="1"/>
    <col min="3849" max="3849" width="17" style="87" customWidth="1"/>
    <col min="3850" max="4096" width="8.88333333333333" style="87"/>
    <col min="4097" max="4097" width="2.44166666666667" style="87" customWidth="1"/>
    <col min="4098" max="4098" width="30.775" style="87" customWidth="1"/>
    <col min="4099" max="4099" width="8.88333333333333" style="87" hidden="1" customWidth="1"/>
    <col min="4100" max="4100" width="11.775" style="87" customWidth="1"/>
    <col min="4101" max="4101" width="13.1083333333333" style="87" customWidth="1"/>
    <col min="4102" max="4102" width="18.2166666666667" style="87" customWidth="1"/>
    <col min="4103" max="4103" width="13.775" style="87" customWidth="1"/>
    <col min="4104" max="4104" width="8.88333333333333" style="87" hidden="1" customWidth="1"/>
    <col min="4105" max="4105" width="17" style="87" customWidth="1"/>
    <col min="4106" max="4352" width="8.88333333333333" style="87"/>
    <col min="4353" max="4353" width="2.44166666666667" style="87" customWidth="1"/>
    <col min="4354" max="4354" width="30.775" style="87" customWidth="1"/>
    <col min="4355" max="4355" width="8.88333333333333" style="87" hidden="1" customWidth="1"/>
    <col min="4356" max="4356" width="11.775" style="87" customWidth="1"/>
    <col min="4357" max="4357" width="13.1083333333333" style="87" customWidth="1"/>
    <col min="4358" max="4358" width="18.2166666666667" style="87" customWidth="1"/>
    <col min="4359" max="4359" width="13.775" style="87" customWidth="1"/>
    <col min="4360" max="4360" width="8.88333333333333" style="87" hidden="1" customWidth="1"/>
    <col min="4361" max="4361" width="17" style="87" customWidth="1"/>
    <col min="4362" max="4608" width="8.88333333333333" style="87"/>
    <col min="4609" max="4609" width="2.44166666666667" style="87" customWidth="1"/>
    <col min="4610" max="4610" width="30.775" style="87" customWidth="1"/>
    <col min="4611" max="4611" width="8.88333333333333" style="87" hidden="1" customWidth="1"/>
    <col min="4612" max="4612" width="11.775" style="87" customWidth="1"/>
    <col min="4613" max="4613" width="13.1083333333333" style="87" customWidth="1"/>
    <col min="4614" max="4614" width="18.2166666666667" style="87" customWidth="1"/>
    <col min="4615" max="4615" width="13.775" style="87" customWidth="1"/>
    <col min="4616" max="4616" width="8.88333333333333" style="87" hidden="1" customWidth="1"/>
    <col min="4617" max="4617" width="17" style="87" customWidth="1"/>
    <col min="4618" max="4864" width="8.88333333333333" style="87"/>
    <col min="4865" max="4865" width="2.44166666666667" style="87" customWidth="1"/>
    <col min="4866" max="4866" width="30.775" style="87" customWidth="1"/>
    <col min="4867" max="4867" width="8.88333333333333" style="87" hidden="1" customWidth="1"/>
    <col min="4868" max="4868" width="11.775" style="87" customWidth="1"/>
    <col min="4869" max="4869" width="13.1083333333333" style="87" customWidth="1"/>
    <col min="4870" max="4870" width="18.2166666666667" style="87" customWidth="1"/>
    <col min="4871" max="4871" width="13.775" style="87" customWidth="1"/>
    <col min="4872" max="4872" width="8.88333333333333" style="87" hidden="1" customWidth="1"/>
    <col min="4873" max="4873" width="17" style="87" customWidth="1"/>
    <col min="4874" max="5120" width="8.88333333333333" style="87"/>
    <col min="5121" max="5121" width="2.44166666666667" style="87" customWidth="1"/>
    <col min="5122" max="5122" width="30.775" style="87" customWidth="1"/>
    <col min="5123" max="5123" width="8.88333333333333" style="87" hidden="1" customWidth="1"/>
    <col min="5124" max="5124" width="11.775" style="87" customWidth="1"/>
    <col min="5125" max="5125" width="13.1083333333333" style="87" customWidth="1"/>
    <col min="5126" max="5126" width="18.2166666666667" style="87" customWidth="1"/>
    <col min="5127" max="5127" width="13.775" style="87" customWidth="1"/>
    <col min="5128" max="5128" width="8.88333333333333" style="87" hidden="1" customWidth="1"/>
    <col min="5129" max="5129" width="17" style="87" customWidth="1"/>
    <col min="5130" max="5376" width="8.88333333333333" style="87"/>
    <col min="5377" max="5377" width="2.44166666666667" style="87" customWidth="1"/>
    <col min="5378" max="5378" width="30.775" style="87" customWidth="1"/>
    <col min="5379" max="5379" width="8.88333333333333" style="87" hidden="1" customWidth="1"/>
    <col min="5380" max="5380" width="11.775" style="87" customWidth="1"/>
    <col min="5381" max="5381" width="13.1083333333333" style="87" customWidth="1"/>
    <col min="5382" max="5382" width="18.2166666666667" style="87" customWidth="1"/>
    <col min="5383" max="5383" width="13.775" style="87" customWidth="1"/>
    <col min="5384" max="5384" width="8.88333333333333" style="87" hidden="1" customWidth="1"/>
    <col min="5385" max="5385" width="17" style="87" customWidth="1"/>
    <col min="5386" max="5632" width="8.88333333333333" style="87"/>
    <col min="5633" max="5633" width="2.44166666666667" style="87" customWidth="1"/>
    <col min="5634" max="5634" width="30.775" style="87" customWidth="1"/>
    <col min="5635" max="5635" width="8.88333333333333" style="87" hidden="1" customWidth="1"/>
    <col min="5636" max="5636" width="11.775" style="87" customWidth="1"/>
    <col min="5637" max="5637" width="13.1083333333333" style="87" customWidth="1"/>
    <col min="5638" max="5638" width="18.2166666666667" style="87" customWidth="1"/>
    <col min="5639" max="5639" width="13.775" style="87" customWidth="1"/>
    <col min="5640" max="5640" width="8.88333333333333" style="87" hidden="1" customWidth="1"/>
    <col min="5641" max="5641" width="17" style="87" customWidth="1"/>
    <col min="5642" max="5888" width="8.88333333333333" style="87"/>
    <col min="5889" max="5889" width="2.44166666666667" style="87" customWidth="1"/>
    <col min="5890" max="5890" width="30.775" style="87" customWidth="1"/>
    <col min="5891" max="5891" width="8.88333333333333" style="87" hidden="1" customWidth="1"/>
    <col min="5892" max="5892" width="11.775" style="87" customWidth="1"/>
    <col min="5893" max="5893" width="13.1083333333333" style="87" customWidth="1"/>
    <col min="5894" max="5894" width="18.2166666666667" style="87" customWidth="1"/>
    <col min="5895" max="5895" width="13.775" style="87" customWidth="1"/>
    <col min="5896" max="5896" width="8.88333333333333" style="87" hidden="1" customWidth="1"/>
    <col min="5897" max="5897" width="17" style="87" customWidth="1"/>
    <col min="5898" max="6144" width="8.88333333333333" style="87"/>
    <col min="6145" max="6145" width="2.44166666666667" style="87" customWidth="1"/>
    <col min="6146" max="6146" width="30.775" style="87" customWidth="1"/>
    <col min="6147" max="6147" width="8.88333333333333" style="87" hidden="1" customWidth="1"/>
    <col min="6148" max="6148" width="11.775" style="87" customWidth="1"/>
    <col min="6149" max="6149" width="13.1083333333333" style="87" customWidth="1"/>
    <col min="6150" max="6150" width="18.2166666666667" style="87" customWidth="1"/>
    <col min="6151" max="6151" width="13.775" style="87" customWidth="1"/>
    <col min="6152" max="6152" width="8.88333333333333" style="87" hidden="1" customWidth="1"/>
    <col min="6153" max="6153" width="17" style="87" customWidth="1"/>
    <col min="6154" max="6400" width="8.88333333333333" style="87"/>
    <col min="6401" max="6401" width="2.44166666666667" style="87" customWidth="1"/>
    <col min="6402" max="6402" width="30.775" style="87" customWidth="1"/>
    <col min="6403" max="6403" width="8.88333333333333" style="87" hidden="1" customWidth="1"/>
    <col min="6404" max="6404" width="11.775" style="87" customWidth="1"/>
    <col min="6405" max="6405" width="13.1083333333333" style="87" customWidth="1"/>
    <col min="6406" max="6406" width="18.2166666666667" style="87" customWidth="1"/>
    <col min="6407" max="6407" width="13.775" style="87" customWidth="1"/>
    <col min="6408" max="6408" width="8.88333333333333" style="87" hidden="1" customWidth="1"/>
    <col min="6409" max="6409" width="17" style="87" customWidth="1"/>
    <col min="6410" max="6656" width="8.88333333333333" style="87"/>
    <col min="6657" max="6657" width="2.44166666666667" style="87" customWidth="1"/>
    <col min="6658" max="6658" width="30.775" style="87" customWidth="1"/>
    <col min="6659" max="6659" width="8.88333333333333" style="87" hidden="1" customWidth="1"/>
    <col min="6660" max="6660" width="11.775" style="87" customWidth="1"/>
    <col min="6661" max="6661" width="13.1083333333333" style="87" customWidth="1"/>
    <col min="6662" max="6662" width="18.2166666666667" style="87" customWidth="1"/>
    <col min="6663" max="6663" width="13.775" style="87" customWidth="1"/>
    <col min="6664" max="6664" width="8.88333333333333" style="87" hidden="1" customWidth="1"/>
    <col min="6665" max="6665" width="17" style="87" customWidth="1"/>
    <col min="6666" max="6912" width="8.88333333333333" style="87"/>
    <col min="6913" max="6913" width="2.44166666666667" style="87" customWidth="1"/>
    <col min="6914" max="6914" width="30.775" style="87" customWidth="1"/>
    <col min="6915" max="6915" width="8.88333333333333" style="87" hidden="1" customWidth="1"/>
    <col min="6916" max="6916" width="11.775" style="87" customWidth="1"/>
    <col min="6917" max="6917" width="13.1083333333333" style="87" customWidth="1"/>
    <col min="6918" max="6918" width="18.2166666666667" style="87" customWidth="1"/>
    <col min="6919" max="6919" width="13.775" style="87" customWidth="1"/>
    <col min="6920" max="6920" width="8.88333333333333" style="87" hidden="1" customWidth="1"/>
    <col min="6921" max="6921" width="17" style="87" customWidth="1"/>
    <col min="6922" max="7168" width="8.88333333333333" style="87"/>
    <col min="7169" max="7169" width="2.44166666666667" style="87" customWidth="1"/>
    <col min="7170" max="7170" width="30.775" style="87" customWidth="1"/>
    <col min="7171" max="7171" width="8.88333333333333" style="87" hidden="1" customWidth="1"/>
    <col min="7172" max="7172" width="11.775" style="87" customWidth="1"/>
    <col min="7173" max="7173" width="13.1083333333333" style="87" customWidth="1"/>
    <col min="7174" max="7174" width="18.2166666666667" style="87" customWidth="1"/>
    <col min="7175" max="7175" width="13.775" style="87" customWidth="1"/>
    <col min="7176" max="7176" width="8.88333333333333" style="87" hidden="1" customWidth="1"/>
    <col min="7177" max="7177" width="17" style="87" customWidth="1"/>
    <col min="7178" max="7424" width="8.88333333333333" style="87"/>
    <col min="7425" max="7425" width="2.44166666666667" style="87" customWidth="1"/>
    <col min="7426" max="7426" width="30.775" style="87" customWidth="1"/>
    <col min="7427" max="7427" width="8.88333333333333" style="87" hidden="1" customWidth="1"/>
    <col min="7428" max="7428" width="11.775" style="87" customWidth="1"/>
    <col min="7429" max="7429" width="13.1083333333333" style="87" customWidth="1"/>
    <col min="7430" max="7430" width="18.2166666666667" style="87" customWidth="1"/>
    <col min="7431" max="7431" width="13.775" style="87" customWidth="1"/>
    <col min="7432" max="7432" width="8.88333333333333" style="87" hidden="1" customWidth="1"/>
    <col min="7433" max="7433" width="17" style="87" customWidth="1"/>
    <col min="7434" max="7680" width="8.88333333333333" style="87"/>
    <col min="7681" max="7681" width="2.44166666666667" style="87" customWidth="1"/>
    <col min="7682" max="7682" width="30.775" style="87" customWidth="1"/>
    <col min="7683" max="7683" width="8.88333333333333" style="87" hidden="1" customWidth="1"/>
    <col min="7684" max="7684" width="11.775" style="87" customWidth="1"/>
    <col min="7685" max="7685" width="13.1083333333333" style="87" customWidth="1"/>
    <col min="7686" max="7686" width="18.2166666666667" style="87" customWidth="1"/>
    <col min="7687" max="7687" width="13.775" style="87" customWidth="1"/>
    <col min="7688" max="7688" width="8.88333333333333" style="87" hidden="1" customWidth="1"/>
    <col min="7689" max="7689" width="17" style="87" customWidth="1"/>
    <col min="7690" max="7936" width="8.88333333333333" style="87"/>
    <col min="7937" max="7937" width="2.44166666666667" style="87" customWidth="1"/>
    <col min="7938" max="7938" width="30.775" style="87" customWidth="1"/>
    <col min="7939" max="7939" width="8.88333333333333" style="87" hidden="1" customWidth="1"/>
    <col min="7940" max="7940" width="11.775" style="87" customWidth="1"/>
    <col min="7941" max="7941" width="13.1083333333333" style="87" customWidth="1"/>
    <col min="7942" max="7942" width="18.2166666666667" style="87" customWidth="1"/>
    <col min="7943" max="7943" width="13.775" style="87" customWidth="1"/>
    <col min="7944" max="7944" width="8.88333333333333" style="87" hidden="1" customWidth="1"/>
    <col min="7945" max="7945" width="17" style="87" customWidth="1"/>
    <col min="7946" max="8192" width="8.88333333333333" style="87"/>
    <col min="8193" max="8193" width="2.44166666666667" style="87" customWidth="1"/>
    <col min="8194" max="8194" width="30.775" style="87" customWidth="1"/>
    <col min="8195" max="8195" width="8.88333333333333" style="87" hidden="1" customWidth="1"/>
    <col min="8196" max="8196" width="11.775" style="87" customWidth="1"/>
    <col min="8197" max="8197" width="13.1083333333333" style="87" customWidth="1"/>
    <col min="8198" max="8198" width="18.2166666666667" style="87" customWidth="1"/>
    <col min="8199" max="8199" width="13.775" style="87" customWidth="1"/>
    <col min="8200" max="8200" width="8.88333333333333" style="87" hidden="1" customWidth="1"/>
    <col min="8201" max="8201" width="17" style="87" customWidth="1"/>
    <col min="8202" max="8448" width="8.88333333333333" style="87"/>
    <col min="8449" max="8449" width="2.44166666666667" style="87" customWidth="1"/>
    <col min="8450" max="8450" width="30.775" style="87" customWidth="1"/>
    <col min="8451" max="8451" width="8.88333333333333" style="87" hidden="1" customWidth="1"/>
    <col min="8452" max="8452" width="11.775" style="87" customWidth="1"/>
    <col min="8453" max="8453" width="13.1083333333333" style="87" customWidth="1"/>
    <col min="8454" max="8454" width="18.2166666666667" style="87" customWidth="1"/>
    <col min="8455" max="8455" width="13.775" style="87" customWidth="1"/>
    <col min="8456" max="8456" width="8.88333333333333" style="87" hidden="1" customWidth="1"/>
    <col min="8457" max="8457" width="17" style="87" customWidth="1"/>
    <col min="8458" max="8704" width="8.88333333333333" style="87"/>
    <col min="8705" max="8705" width="2.44166666666667" style="87" customWidth="1"/>
    <col min="8706" max="8706" width="30.775" style="87" customWidth="1"/>
    <col min="8707" max="8707" width="8.88333333333333" style="87" hidden="1" customWidth="1"/>
    <col min="8708" max="8708" width="11.775" style="87" customWidth="1"/>
    <col min="8709" max="8709" width="13.1083333333333" style="87" customWidth="1"/>
    <col min="8710" max="8710" width="18.2166666666667" style="87" customWidth="1"/>
    <col min="8711" max="8711" width="13.775" style="87" customWidth="1"/>
    <col min="8712" max="8712" width="8.88333333333333" style="87" hidden="1" customWidth="1"/>
    <col min="8713" max="8713" width="17" style="87" customWidth="1"/>
    <col min="8714" max="8960" width="8.88333333333333" style="87"/>
    <col min="8961" max="8961" width="2.44166666666667" style="87" customWidth="1"/>
    <col min="8962" max="8962" width="30.775" style="87" customWidth="1"/>
    <col min="8963" max="8963" width="8.88333333333333" style="87" hidden="1" customWidth="1"/>
    <col min="8964" max="8964" width="11.775" style="87" customWidth="1"/>
    <col min="8965" max="8965" width="13.1083333333333" style="87" customWidth="1"/>
    <col min="8966" max="8966" width="18.2166666666667" style="87" customWidth="1"/>
    <col min="8967" max="8967" width="13.775" style="87" customWidth="1"/>
    <col min="8968" max="8968" width="8.88333333333333" style="87" hidden="1" customWidth="1"/>
    <col min="8969" max="8969" width="17" style="87" customWidth="1"/>
    <col min="8970" max="9216" width="8.88333333333333" style="87"/>
    <col min="9217" max="9217" width="2.44166666666667" style="87" customWidth="1"/>
    <col min="9218" max="9218" width="30.775" style="87" customWidth="1"/>
    <col min="9219" max="9219" width="8.88333333333333" style="87" hidden="1" customWidth="1"/>
    <col min="9220" max="9220" width="11.775" style="87" customWidth="1"/>
    <col min="9221" max="9221" width="13.1083333333333" style="87" customWidth="1"/>
    <col min="9222" max="9222" width="18.2166666666667" style="87" customWidth="1"/>
    <col min="9223" max="9223" width="13.775" style="87" customWidth="1"/>
    <col min="9224" max="9224" width="8.88333333333333" style="87" hidden="1" customWidth="1"/>
    <col min="9225" max="9225" width="17" style="87" customWidth="1"/>
    <col min="9226" max="9472" width="8.88333333333333" style="87"/>
    <col min="9473" max="9473" width="2.44166666666667" style="87" customWidth="1"/>
    <col min="9474" max="9474" width="30.775" style="87" customWidth="1"/>
    <col min="9475" max="9475" width="8.88333333333333" style="87" hidden="1" customWidth="1"/>
    <col min="9476" max="9476" width="11.775" style="87" customWidth="1"/>
    <col min="9477" max="9477" width="13.1083333333333" style="87" customWidth="1"/>
    <col min="9478" max="9478" width="18.2166666666667" style="87" customWidth="1"/>
    <col min="9479" max="9479" width="13.775" style="87" customWidth="1"/>
    <col min="9480" max="9480" width="8.88333333333333" style="87" hidden="1" customWidth="1"/>
    <col min="9481" max="9481" width="17" style="87" customWidth="1"/>
    <col min="9482" max="9728" width="8.88333333333333" style="87"/>
    <col min="9729" max="9729" width="2.44166666666667" style="87" customWidth="1"/>
    <col min="9730" max="9730" width="30.775" style="87" customWidth="1"/>
    <col min="9731" max="9731" width="8.88333333333333" style="87" hidden="1" customWidth="1"/>
    <col min="9732" max="9732" width="11.775" style="87" customWidth="1"/>
    <col min="9733" max="9733" width="13.1083333333333" style="87" customWidth="1"/>
    <col min="9734" max="9734" width="18.2166666666667" style="87" customWidth="1"/>
    <col min="9735" max="9735" width="13.775" style="87" customWidth="1"/>
    <col min="9736" max="9736" width="8.88333333333333" style="87" hidden="1" customWidth="1"/>
    <col min="9737" max="9737" width="17" style="87" customWidth="1"/>
    <col min="9738" max="9984" width="8.88333333333333" style="87"/>
    <col min="9985" max="9985" width="2.44166666666667" style="87" customWidth="1"/>
    <col min="9986" max="9986" width="30.775" style="87" customWidth="1"/>
    <col min="9987" max="9987" width="8.88333333333333" style="87" hidden="1" customWidth="1"/>
    <col min="9988" max="9988" width="11.775" style="87" customWidth="1"/>
    <col min="9989" max="9989" width="13.1083333333333" style="87" customWidth="1"/>
    <col min="9990" max="9990" width="18.2166666666667" style="87" customWidth="1"/>
    <col min="9991" max="9991" width="13.775" style="87" customWidth="1"/>
    <col min="9992" max="9992" width="8.88333333333333" style="87" hidden="1" customWidth="1"/>
    <col min="9993" max="9993" width="17" style="87" customWidth="1"/>
    <col min="9994" max="10240" width="8.88333333333333" style="87"/>
    <col min="10241" max="10241" width="2.44166666666667" style="87" customWidth="1"/>
    <col min="10242" max="10242" width="30.775" style="87" customWidth="1"/>
    <col min="10243" max="10243" width="8.88333333333333" style="87" hidden="1" customWidth="1"/>
    <col min="10244" max="10244" width="11.775" style="87" customWidth="1"/>
    <col min="10245" max="10245" width="13.1083333333333" style="87" customWidth="1"/>
    <col min="10246" max="10246" width="18.2166666666667" style="87" customWidth="1"/>
    <col min="10247" max="10247" width="13.775" style="87" customWidth="1"/>
    <col min="10248" max="10248" width="8.88333333333333" style="87" hidden="1" customWidth="1"/>
    <col min="10249" max="10249" width="17" style="87" customWidth="1"/>
    <col min="10250" max="10496" width="8.88333333333333" style="87"/>
    <col min="10497" max="10497" width="2.44166666666667" style="87" customWidth="1"/>
    <col min="10498" max="10498" width="30.775" style="87" customWidth="1"/>
    <col min="10499" max="10499" width="8.88333333333333" style="87" hidden="1" customWidth="1"/>
    <col min="10500" max="10500" width="11.775" style="87" customWidth="1"/>
    <col min="10501" max="10501" width="13.1083333333333" style="87" customWidth="1"/>
    <col min="10502" max="10502" width="18.2166666666667" style="87" customWidth="1"/>
    <col min="10503" max="10503" width="13.775" style="87" customWidth="1"/>
    <col min="10504" max="10504" width="8.88333333333333" style="87" hidden="1" customWidth="1"/>
    <col min="10505" max="10505" width="17" style="87" customWidth="1"/>
    <col min="10506" max="10752" width="8.88333333333333" style="87"/>
    <col min="10753" max="10753" width="2.44166666666667" style="87" customWidth="1"/>
    <col min="10754" max="10754" width="30.775" style="87" customWidth="1"/>
    <col min="10755" max="10755" width="8.88333333333333" style="87" hidden="1" customWidth="1"/>
    <col min="10756" max="10756" width="11.775" style="87" customWidth="1"/>
    <col min="10757" max="10757" width="13.1083333333333" style="87" customWidth="1"/>
    <col min="10758" max="10758" width="18.2166666666667" style="87" customWidth="1"/>
    <col min="10759" max="10759" width="13.775" style="87" customWidth="1"/>
    <col min="10760" max="10760" width="8.88333333333333" style="87" hidden="1" customWidth="1"/>
    <col min="10761" max="10761" width="17" style="87" customWidth="1"/>
    <col min="10762" max="11008" width="8.88333333333333" style="87"/>
    <col min="11009" max="11009" width="2.44166666666667" style="87" customWidth="1"/>
    <col min="11010" max="11010" width="30.775" style="87" customWidth="1"/>
    <col min="11011" max="11011" width="8.88333333333333" style="87" hidden="1" customWidth="1"/>
    <col min="11012" max="11012" width="11.775" style="87" customWidth="1"/>
    <col min="11013" max="11013" width="13.1083333333333" style="87" customWidth="1"/>
    <col min="11014" max="11014" width="18.2166666666667" style="87" customWidth="1"/>
    <col min="11015" max="11015" width="13.775" style="87" customWidth="1"/>
    <col min="11016" max="11016" width="8.88333333333333" style="87" hidden="1" customWidth="1"/>
    <col min="11017" max="11017" width="17" style="87" customWidth="1"/>
    <col min="11018" max="11264" width="8.88333333333333" style="87"/>
    <col min="11265" max="11265" width="2.44166666666667" style="87" customWidth="1"/>
    <col min="11266" max="11266" width="30.775" style="87" customWidth="1"/>
    <col min="11267" max="11267" width="8.88333333333333" style="87" hidden="1" customWidth="1"/>
    <col min="11268" max="11268" width="11.775" style="87" customWidth="1"/>
    <col min="11269" max="11269" width="13.1083333333333" style="87" customWidth="1"/>
    <col min="11270" max="11270" width="18.2166666666667" style="87" customWidth="1"/>
    <col min="11271" max="11271" width="13.775" style="87" customWidth="1"/>
    <col min="11272" max="11272" width="8.88333333333333" style="87" hidden="1" customWidth="1"/>
    <col min="11273" max="11273" width="17" style="87" customWidth="1"/>
    <col min="11274" max="11520" width="8.88333333333333" style="87"/>
    <col min="11521" max="11521" width="2.44166666666667" style="87" customWidth="1"/>
    <col min="11522" max="11522" width="30.775" style="87" customWidth="1"/>
    <col min="11523" max="11523" width="8.88333333333333" style="87" hidden="1" customWidth="1"/>
    <col min="11524" max="11524" width="11.775" style="87" customWidth="1"/>
    <col min="11525" max="11525" width="13.1083333333333" style="87" customWidth="1"/>
    <col min="11526" max="11526" width="18.2166666666667" style="87" customWidth="1"/>
    <col min="11527" max="11527" width="13.775" style="87" customWidth="1"/>
    <col min="11528" max="11528" width="8.88333333333333" style="87" hidden="1" customWidth="1"/>
    <col min="11529" max="11529" width="17" style="87" customWidth="1"/>
    <col min="11530" max="11776" width="8.88333333333333" style="87"/>
    <col min="11777" max="11777" width="2.44166666666667" style="87" customWidth="1"/>
    <col min="11778" max="11778" width="30.775" style="87" customWidth="1"/>
    <col min="11779" max="11779" width="8.88333333333333" style="87" hidden="1" customWidth="1"/>
    <col min="11780" max="11780" width="11.775" style="87" customWidth="1"/>
    <col min="11781" max="11781" width="13.1083333333333" style="87" customWidth="1"/>
    <col min="11782" max="11782" width="18.2166666666667" style="87" customWidth="1"/>
    <col min="11783" max="11783" width="13.775" style="87" customWidth="1"/>
    <col min="11784" max="11784" width="8.88333333333333" style="87" hidden="1" customWidth="1"/>
    <col min="11785" max="11785" width="17" style="87" customWidth="1"/>
    <col min="11786" max="12032" width="8.88333333333333" style="87"/>
    <col min="12033" max="12033" width="2.44166666666667" style="87" customWidth="1"/>
    <col min="12034" max="12034" width="30.775" style="87" customWidth="1"/>
    <col min="12035" max="12035" width="8.88333333333333" style="87" hidden="1" customWidth="1"/>
    <col min="12036" max="12036" width="11.775" style="87" customWidth="1"/>
    <col min="12037" max="12037" width="13.1083333333333" style="87" customWidth="1"/>
    <col min="12038" max="12038" width="18.2166666666667" style="87" customWidth="1"/>
    <col min="12039" max="12039" width="13.775" style="87" customWidth="1"/>
    <col min="12040" max="12040" width="8.88333333333333" style="87" hidden="1" customWidth="1"/>
    <col min="12041" max="12041" width="17" style="87" customWidth="1"/>
    <col min="12042" max="12288" width="8.88333333333333" style="87"/>
    <col min="12289" max="12289" width="2.44166666666667" style="87" customWidth="1"/>
    <col min="12290" max="12290" width="30.775" style="87" customWidth="1"/>
    <col min="12291" max="12291" width="8.88333333333333" style="87" hidden="1" customWidth="1"/>
    <col min="12292" max="12292" width="11.775" style="87" customWidth="1"/>
    <col min="12293" max="12293" width="13.1083333333333" style="87" customWidth="1"/>
    <col min="12294" max="12294" width="18.2166666666667" style="87" customWidth="1"/>
    <col min="12295" max="12295" width="13.775" style="87" customWidth="1"/>
    <col min="12296" max="12296" width="8.88333333333333" style="87" hidden="1" customWidth="1"/>
    <col min="12297" max="12297" width="17" style="87" customWidth="1"/>
    <col min="12298" max="12544" width="8.88333333333333" style="87"/>
    <col min="12545" max="12545" width="2.44166666666667" style="87" customWidth="1"/>
    <col min="12546" max="12546" width="30.775" style="87" customWidth="1"/>
    <col min="12547" max="12547" width="8.88333333333333" style="87" hidden="1" customWidth="1"/>
    <col min="12548" max="12548" width="11.775" style="87" customWidth="1"/>
    <col min="12549" max="12549" width="13.1083333333333" style="87" customWidth="1"/>
    <col min="12550" max="12550" width="18.2166666666667" style="87" customWidth="1"/>
    <col min="12551" max="12551" width="13.775" style="87" customWidth="1"/>
    <col min="12552" max="12552" width="8.88333333333333" style="87" hidden="1" customWidth="1"/>
    <col min="12553" max="12553" width="17" style="87" customWidth="1"/>
    <col min="12554" max="12800" width="8.88333333333333" style="87"/>
    <col min="12801" max="12801" width="2.44166666666667" style="87" customWidth="1"/>
    <col min="12802" max="12802" width="30.775" style="87" customWidth="1"/>
    <col min="12803" max="12803" width="8.88333333333333" style="87" hidden="1" customWidth="1"/>
    <col min="12804" max="12804" width="11.775" style="87" customWidth="1"/>
    <col min="12805" max="12805" width="13.1083333333333" style="87" customWidth="1"/>
    <col min="12806" max="12806" width="18.2166666666667" style="87" customWidth="1"/>
    <col min="12807" max="12807" width="13.775" style="87" customWidth="1"/>
    <col min="12808" max="12808" width="8.88333333333333" style="87" hidden="1" customWidth="1"/>
    <col min="12809" max="12809" width="17" style="87" customWidth="1"/>
    <col min="12810" max="13056" width="8.88333333333333" style="87"/>
    <col min="13057" max="13057" width="2.44166666666667" style="87" customWidth="1"/>
    <col min="13058" max="13058" width="30.775" style="87" customWidth="1"/>
    <col min="13059" max="13059" width="8.88333333333333" style="87" hidden="1" customWidth="1"/>
    <col min="13060" max="13060" width="11.775" style="87" customWidth="1"/>
    <col min="13061" max="13061" width="13.1083333333333" style="87" customWidth="1"/>
    <col min="13062" max="13062" width="18.2166666666667" style="87" customWidth="1"/>
    <col min="13063" max="13063" width="13.775" style="87" customWidth="1"/>
    <col min="13064" max="13064" width="8.88333333333333" style="87" hidden="1" customWidth="1"/>
    <col min="13065" max="13065" width="17" style="87" customWidth="1"/>
    <col min="13066" max="13312" width="8.88333333333333" style="87"/>
    <col min="13313" max="13313" width="2.44166666666667" style="87" customWidth="1"/>
    <col min="13314" max="13314" width="30.775" style="87" customWidth="1"/>
    <col min="13315" max="13315" width="8.88333333333333" style="87" hidden="1" customWidth="1"/>
    <col min="13316" max="13316" width="11.775" style="87" customWidth="1"/>
    <col min="13317" max="13317" width="13.1083333333333" style="87" customWidth="1"/>
    <col min="13318" max="13318" width="18.2166666666667" style="87" customWidth="1"/>
    <col min="13319" max="13319" width="13.775" style="87" customWidth="1"/>
    <col min="13320" max="13320" width="8.88333333333333" style="87" hidden="1" customWidth="1"/>
    <col min="13321" max="13321" width="17" style="87" customWidth="1"/>
    <col min="13322" max="13568" width="8.88333333333333" style="87"/>
    <col min="13569" max="13569" width="2.44166666666667" style="87" customWidth="1"/>
    <col min="13570" max="13570" width="30.775" style="87" customWidth="1"/>
    <col min="13571" max="13571" width="8.88333333333333" style="87" hidden="1" customWidth="1"/>
    <col min="13572" max="13572" width="11.775" style="87" customWidth="1"/>
    <col min="13573" max="13573" width="13.1083333333333" style="87" customWidth="1"/>
    <col min="13574" max="13574" width="18.2166666666667" style="87" customWidth="1"/>
    <col min="13575" max="13575" width="13.775" style="87" customWidth="1"/>
    <col min="13576" max="13576" width="8.88333333333333" style="87" hidden="1" customWidth="1"/>
    <col min="13577" max="13577" width="17" style="87" customWidth="1"/>
    <col min="13578" max="13824" width="8.88333333333333" style="87"/>
    <col min="13825" max="13825" width="2.44166666666667" style="87" customWidth="1"/>
    <col min="13826" max="13826" width="30.775" style="87" customWidth="1"/>
    <col min="13827" max="13827" width="8.88333333333333" style="87" hidden="1" customWidth="1"/>
    <col min="13828" max="13828" width="11.775" style="87" customWidth="1"/>
    <col min="13829" max="13829" width="13.1083333333333" style="87" customWidth="1"/>
    <col min="13830" max="13830" width="18.2166666666667" style="87" customWidth="1"/>
    <col min="13831" max="13831" width="13.775" style="87" customWidth="1"/>
    <col min="13832" max="13832" width="8.88333333333333" style="87" hidden="1" customWidth="1"/>
    <col min="13833" max="13833" width="17" style="87" customWidth="1"/>
    <col min="13834" max="14080" width="8.88333333333333" style="87"/>
    <col min="14081" max="14081" width="2.44166666666667" style="87" customWidth="1"/>
    <col min="14082" max="14082" width="30.775" style="87" customWidth="1"/>
    <col min="14083" max="14083" width="8.88333333333333" style="87" hidden="1" customWidth="1"/>
    <col min="14084" max="14084" width="11.775" style="87" customWidth="1"/>
    <col min="14085" max="14085" width="13.1083333333333" style="87" customWidth="1"/>
    <col min="14086" max="14086" width="18.2166666666667" style="87" customWidth="1"/>
    <col min="14087" max="14087" width="13.775" style="87" customWidth="1"/>
    <col min="14088" max="14088" width="8.88333333333333" style="87" hidden="1" customWidth="1"/>
    <col min="14089" max="14089" width="17" style="87" customWidth="1"/>
    <col min="14090" max="14336" width="8.88333333333333" style="87"/>
    <col min="14337" max="14337" width="2.44166666666667" style="87" customWidth="1"/>
    <col min="14338" max="14338" width="30.775" style="87" customWidth="1"/>
    <col min="14339" max="14339" width="8.88333333333333" style="87" hidden="1" customWidth="1"/>
    <col min="14340" max="14340" width="11.775" style="87" customWidth="1"/>
    <col min="14341" max="14341" width="13.1083333333333" style="87" customWidth="1"/>
    <col min="14342" max="14342" width="18.2166666666667" style="87" customWidth="1"/>
    <col min="14343" max="14343" width="13.775" style="87" customWidth="1"/>
    <col min="14344" max="14344" width="8.88333333333333" style="87" hidden="1" customWidth="1"/>
    <col min="14345" max="14345" width="17" style="87" customWidth="1"/>
    <col min="14346" max="14592" width="8.88333333333333" style="87"/>
    <col min="14593" max="14593" width="2.44166666666667" style="87" customWidth="1"/>
    <col min="14594" max="14594" width="30.775" style="87" customWidth="1"/>
    <col min="14595" max="14595" width="8.88333333333333" style="87" hidden="1" customWidth="1"/>
    <col min="14596" max="14596" width="11.775" style="87" customWidth="1"/>
    <col min="14597" max="14597" width="13.1083333333333" style="87" customWidth="1"/>
    <col min="14598" max="14598" width="18.2166666666667" style="87" customWidth="1"/>
    <col min="14599" max="14599" width="13.775" style="87" customWidth="1"/>
    <col min="14600" max="14600" width="8.88333333333333" style="87" hidden="1" customWidth="1"/>
    <col min="14601" max="14601" width="17" style="87" customWidth="1"/>
    <col min="14602" max="14848" width="8.88333333333333" style="87"/>
    <col min="14849" max="14849" width="2.44166666666667" style="87" customWidth="1"/>
    <col min="14850" max="14850" width="30.775" style="87" customWidth="1"/>
    <col min="14851" max="14851" width="8.88333333333333" style="87" hidden="1" customWidth="1"/>
    <col min="14852" max="14852" width="11.775" style="87" customWidth="1"/>
    <col min="14853" max="14853" width="13.1083333333333" style="87" customWidth="1"/>
    <col min="14854" max="14854" width="18.2166666666667" style="87" customWidth="1"/>
    <col min="14855" max="14855" width="13.775" style="87" customWidth="1"/>
    <col min="14856" max="14856" width="8.88333333333333" style="87" hidden="1" customWidth="1"/>
    <col min="14857" max="14857" width="17" style="87" customWidth="1"/>
    <col min="14858" max="15104" width="8.88333333333333" style="87"/>
    <col min="15105" max="15105" width="2.44166666666667" style="87" customWidth="1"/>
    <col min="15106" max="15106" width="30.775" style="87" customWidth="1"/>
    <col min="15107" max="15107" width="8.88333333333333" style="87" hidden="1" customWidth="1"/>
    <col min="15108" max="15108" width="11.775" style="87" customWidth="1"/>
    <col min="15109" max="15109" width="13.1083333333333" style="87" customWidth="1"/>
    <col min="15110" max="15110" width="18.2166666666667" style="87" customWidth="1"/>
    <col min="15111" max="15111" width="13.775" style="87" customWidth="1"/>
    <col min="15112" max="15112" width="8.88333333333333" style="87" hidden="1" customWidth="1"/>
    <col min="15113" max="15113" width="17" style="87" customWidth="1"/>
    <col min="15114" max="15360" width="8.88333333333333" style="87"/>
    <col min="15361" max="15361" width="2.44166666666667" style="87" customWidth="1"/>
    <col min="15362" max="15362" width="30.775" style="87" customWidth="1"/>
    <col min="15363" max="15363" width="8.88333333333333" style="87" hidden="1" customWidth="1"/>
    <col min="15364" max="15364" width="11.775" style="87" customWidth="1"/>
    <col min="15365" max="15365" width="13.1083333333333" style="87" customWidth="1"/>
    <col min="15366" max="15366" width="18.2166666666667" style="87" customWidth="1"/>
    <col min="15367" max="15367" width="13.775" style="87" customWidth="1"/>
    <col min="15368" max="15368" width="8.88333333333333" style="87" hidden="1" customWidth="1"/>
    <col min="15369" max="15369" width="17" style="87" customWidth="1"/>
    <col min="15370" max="15616" width="8.88333333333333" style="87"/>
    <col min="15617" max="15617" width="2.44166666666667" style="87" customWidth="1"/>
    <col min="15618" max="15618" width="30.775" style="87" customWidth="1"/>
    <col min="15619" max="15619" width="8.88333333333333" style="87" hidden="1" customWidth="1"/>
    <col min="15620" max="15620" width="11.775" style="87" customWidth="1"/>
    <col min="15621" max="15621" width="13.1083333333333" style="87" customWidth="1"/>
    <col min="15622" max="15622" width="18.2166666666667" style="87" customWidth="1"/>
    <col min="15623" max="15623" width="13.775" style="87" customWidth="1"/>
    <col min="15624" max="15624" width="8.88333333333333" style="87" hidden="1" customWidth="1"/>
    <col min="15625" max="15625" width="17" style="87" customWidth="1"/>
    <col min="15626" max="15872" width="8.88333333333333" style="87"/>
    <col min="15873" max="15873" width="2.44166666666667" style="87" customWidth="1"/>
    <col min="15874" max="15874" width="30.775" style="87" customWidth="1"/>
    <col min="15875" max="15875" width="8.88333333333333" style="87" hidden="1" customWidth="1"/>
    <col min="15876" max="15876" width="11.775" style="87" customWidth="1"/>
    <col min="15877" max="15877" width="13.1083333333333" style="87" customWidth="1"/>
    <col min="15878" max="15878" width="18.2166666666667" style="87" customWidth="1"/>
    <col min="15879" max="15879" width="13.775" style="87" customWidth="1"/>
    <col min="15880" max="15880" width="8.88333333333333" style="87" hidden="1" customWidth="1"/>
    <col min="15881" max="15881" width="17" style="87" customWidth="1"/>
    <col min="15882" max="16128" width="8.88333333333333" style="87"/>
    <col min="16129" max="16129" width="2.44166666666667" style="87" customWidth="1"/>
    <col min="16130" max="16130" width="30.775" style="87" customWidth="1"/>
    <col min="16131" max="16131" width="8.88333333333333" style="87" hidden="1" customWidth="1"/>
    <col min="16132" max="16132" width="11.775" style="87" customWidth="1"/>
    <col min="16133" max="16133" width="13.1083333333333" style="87" customWidth="1"/>
    <col min="16134" max="16134" width="18.2166666666667" style="87" customWidth="1"/>
    <col min="16135" max="16135" width="13.775" style="87" customWidth="1"/>
    <col min="16136" max="16136" width="8.88333333333333" style="87" hidden="1" customWidth="1"/>
    <col min="16137" max="16137" width="17" style="87" customWidth="1"/>
    <col min="16138" max="16384" width="8.88333333333333" style="87"/>
  </cols>
  <sheetData>
    <row r="1" ht="18.75" customHeight="1" spans="2:2">
      <c r="B1" s="85" t="s">
        <v>1311</v>
      </c>
    </row>
    <row r="2" s="85" customFormat="1" ht="41.25" customHeight="1" spans="1:8">
      <c r="A2" s="88"/>
      <c r="B2" s="89" t="s">
        <v>1312</v>
      </c>
      <c r="C2" s="90"/>
      <c r="D2" s="89"/>
      <c r="E2" s="89"/>
      <c r="F2" s="90"/>
      <c r="G2" s="89"/>
      <c r="H2" s="91"/>
    </row>
    <row r="3" s="85" customFormat="1" spans="1:8">
      <c r="A3" s="88"/>
      <c r="B3" s="92"/>
      <c r="C3" s="92"/>
      <c r="D3" s="92"/>
      <c r="E3" s="92"/>
      <c r="F3" s="92"/>
      <c r="G3" s="91"/>
      <c r="H3" s="93"/>
    </row>
    <row r="4" s="85" customFormat="1" ht="20.25" customHeight="1" spans="1:8">
      <c r="A4" s="94"/>
      <c r="B4" s="95" t="s">
        <v>1313</v>
      </c>
      <c r="C4" s="96"/>
      <c r="D4" s="96"/>
      <c r="E4" s="96"/>
      <c r="F4" s="96"/>
      <c r="G4" s="96"/>
      <c r="H4" s="95"/>
    </row>
    <row r="5" s="85" customFormat="1" ht="20.25" customHeight="1" spans="1:8">
      <c r="A5" s="97"/>
      <c r="B5" s="98" t="s">
        <v>1276</v>
      </c>
      <c r="C5" s="99"/>
      <c r="D5" s="100" t="s">
        <v>1277</v>
      </c>
      <c r="E5" s="100" t="s">
        <v>1278</v>
      </c>
      <c r="F5" s="101" t="s">
        <v>1279</v>
      </c>
      <c r="G5" s="100" t="s">
        <v>1280</v>
      </c>
      <c r="H5" s="102"/>
    </row>
    <row r="6" s="85" customFormat="1" ht="20.25" customHeight="1" spans="1:9">
      <c r="A6" s="97"/>
      <c r="B6" s="103" t="s">
        <v>1281</v>
      </c>
      <c r="C6" s="104"/>
      <c r="D6" s="105">
        <v>35.42358065</v>
      </c>
      <c r="E6" s="105">
        <v>35.42358065</v>
      </c>
      <c r="F6" s="105">
        <v>35.42358065</v>
      </c>
      <c r="G6" s="106">
        <v>1</v>
      </c>
      <c r="H6" s="107"/>
      <c r="I6" s="121"/>
    </row>
    <row r="7" s="85" customFormat="1" ht="20.25" customHeight="1" spans="1:8">
      <c r="A7" s="97"/>
      <c r="B7" s="108" t="s">
        <v>1282</v>
      </c>
      <c r="C7" s="104"/>
      <c r="D7" s="105">
        <v>6</v>
      </c>
      <c r="E7" s="105">
        <v>6</v>
      </c>
      <c r="F7" s="105">
        <v>4.8222993026</v>
      </c>
      <c r="G7" s="109">
        <v>0.803716550433333</v>
      </c>
      <c r="H7" s="110"/>
    </row>
    <row r="8" s="85" customFormat="1" ht="20.25" customHeight="1" spans="1:8">
      <c r="A8" s="97"/>
      <c r="B8" s="108" t="s">
        <v>1283</v>
      </c>
      <c r="C8" s="104"/>
      <c r="D8" s="105">
        <v>6</v>
      </c>
      <c r="E8" s="105">
        <v>6</v>
      </c>
      <c r="F8" s="105">
        <v>4.8222993026</v>
      </c>
      <c r="G8" s="109">
        <v>0.803716550433333</v>
      </c>
      <c r="H8" s="111"/>
    </row>
    <row r="9" s="85" customFormat="1" ht="20.25" customHeight="1" spans="1:8">
      <c r="A9" s="97"/>
      <c r="B9" s="112" t="s">
        <v>1314</v>
      </c>
      <c r="C9" s="113"/>
      <c r="D9" s="105">
        <v>0</v>
      </c>
      <c r="E9" s="105">
        <v>0</v>
      </c>
      <c r="F9" s="105">
        <v>0</v>
      </c>
      <c r="G9" s="109">
        <v>0</v>
      </c>
      <c r="H9" s="114"/>
    </row>
    <row r="10" s="85" customFormat="1" ht="20.25" customHeight="1" spans="1:8">
      <c r="A10" s="97"/>
      <c r="B10" s="108" t="s">
        <v>1285</v>
      </c>
      <c r="C10" s="104"/>
      <c r="D10" s="105">
        <v>6</v>
      </c>
      <c r="E10" s="105">
        <v>6</v>
      </c>
      <c r="F10" s="105">
        <v>4.8222993026</v>
      </c>
      <c r="G10" s="109">
        <v>0.803716550433333</v>
      </c>
      <c r="H10" s="115"/>
    </row>
    <row r="11" s="85" customFormat="1" ht="20.25" customHeight="1" spans="1:8">
      <c r="A11" s="97"/>
      <c r="B11" s="108" t="s">
        <v>1290</v>
      </c>
      <c r="C11" s="104"/>
      <c r="D11" s="105"/>
      <c r="E11" s="105"/>
      <c r="F11" s="105"/>
      <c r="G11" s="109"/>
      <c r="H11" s="116"/>
    </row>
    <row r="12" s="85" customFormat="1" ht="20.25" customHeight="1" spans="1:8">
      <c r="A12" s="97"/>
      <c r="B12" s="108" t="s">
        <v>1292</v>
      </c>
      <c r="C12" s="104"/>
      <c r="D12" s="105"/>
      <c r="E12" s="105"/>
      <c r="F12" s="105"/>
      <c r="G12" s="109"/>
      <c r="H12" s="115"/>
    </row>
    <row r="13" s="85" customFormat="1" ht="20.25" customHeight="1" spans="1:8">
      <c r="A13" s="97"/>
      <c r="B13" s="108" t="s">
        <v>1294</v>
      </c>
      <c r="C13" s="104"/>
      <c r="D13" s="105"/>
      <c r="E13" s="105"/>
      <c r="F13" s="105"/>
      <c r="G13" s="109"/>
      <c r="H13" s="114"/>
    </row>
    <row r="14" s="85" customFormat="1" ht="20.25" customHeight="1" spans="1:8">
      <c r="A14" s="97"/>
      <c r="B14" s="108" t="s">
        <v>1295</v>
      </c>
      <c r="C14" s="104"/>
      <c r="D14" s="105"/>
      <c r="E14" s="105"/>
      <c r="F14" s="105"/>
      <c r="G14" s="109"/>
      <c r="H14" s="115"/>
    </row>
    <row r="15" s="85" customFormat="1" ht="20.25" customHeight="1" spans="1:8">
      <c r="A15" s="97"/>
      <c r="B15" s="108" t="s">
        <v>1296</v>
      </c>
      <c r="C15" s="104"/>
      <c r="D15" s="105"/>
      <c r="E15" s="105"/>
      <c r="F15" s="105"/>
      <c r="G15" s="109"/>
      <c r="H15" s="114"/>
    </row>
    <row r="16" s="85" customFormat="1" ht="20.25" customHeight="1" spans="1:8">
      <c r="A16" s="97"/>
      <c r="B16" s="108" t="s">
        <v>1315</v>
      </c>
      <c r="C16" s="104"/>
      <c r="D16" s="105"/>
      <c r="E16" s="105"/>
      <c r="F16" s="105"/>
      <c r="G16" s="109"/>
      <c r="H16" s="116"/>
    </row>
    <row r="17" s="85" customFormat="1" ht="20.25" customHeight="1" spans="1:8">
      <c r="A17" s="97"/>
      <c r="B17" s="108" t="s">
        <v>1316</v>
      </c>
      <c r="C17" s="104"/>
      <c r="D17" s="105"/>
      <c r="E17" s="105"/>
      <c r="F17" s="105"/>
      <c r="G17" s="109"/>
      <c r="H17" s="116"/>
    </row>
    <row r="18" s="85" customFormat="1" ht="20.25" customHeight="1" spans="1:8">
      <c r="A18" s="97"/>
      <c r="B18" s="108" t="s">
        <v>1317</v>
      </c>
      <c r="C18" s="104"/>
      <c r="D18" s="105"/>
      <c r="E18" s="105"/>
      <c r="F18" s="105"/>
      <c r="G18" s="109"/>
      <c r="H18" s="116"/>
    </row>
    <row r="19" s="85" customFormat="1" ht="20.25" customHeight="1" spans="1:8">
      <c r="A19" s="97"/>
      <c r="B19" s="108" t="s">
        <v>1301</v>
      </c>
      <c r="C19" s="104"/>
      <c r="D19" s="105"/>
      <c r="E19" s="105"/>
      <c r="F19" s="105"/>
      <c r="G19" s="109"/>
      <c r="H19" s="116"/>
    </row>
    <row r="20" s="85" customFormat="1" ht="20.25" customHeight="1" spans="1:8">
      <c r="A20" s="97"/>
      <c r="B20" s="108" t="s">
        <v>1303</v>
      </c>
      <c r="C20" s="104"/>
      <c r="D20" s="105"/>
      <c r="E20" s="105"/>
      <c r="F20" s="105"/>
      <c r="G20" s="109"/>
      <c r="H20" s="115"/>
    </row>
    <row r="21" s="85" customFormat="1" ht="20.25" customHeight="1" spans="1:8">
      <c r="A21" s="92"/>
      <c r="B21" s="117" t="s">
        <v>1305</v>
      </c>
      <c r="C21" s="118"/>
      <c r="D21" s="105">
        <v>6</v>
      </c>
      <c r="E21" s="105">
        <v>6</v>
      </c>
      <c r="F21" s="105">
        <v>4.8222993026</v>
      </c>
      <c r="G21" s="109">
        <v>0.803716550433333</v>
      </c>
      <c r="H21" s="119"/>
    </row>
    <row r="22" s="85" customFormat="1" ht="20.25" customHeight="1" spans="2:7">
      <c r="B22" s="120" t="s">
        <v>1306</v>
      </c>
      <c r="D22" s="105">
        <v>41.42358065</v>
      </c>
      <c r="E22" s="105">
        <v>41.42358065</v>
      </c>
      <c r="F22" s="105">
        <v>40.2458799526</v>
      </c>
      <c r="G22" s="109">
        <v>0.9716</v>
      </c>
    </row>
    <row r="23" ht="42" customHeight="1" spans="2:2">
      <c r="B23" s="45"/>
    </row>
  </sheetData>
  <mergeCells count="17">
    <mergeCell ref="B2:G2"/>
    <mergeCell ref="B4:G4"/>
    <mergeCell ref="B5:C5"/>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s>
  <printOptions horizontalCentered="1"/>
  <pageMargins left="0.393055555555556" right="0.393055555555556" top="0.590277777777778" bottom="0.393055555555556" header="0.511805555555556" footer="0.511805555555556"/>
  <pageSetup paperSize="9"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53"/>
  <sheetViews>
    <sheetView view="pageBreakPreview" zoomScaleNormal="100" zoomScaleSheetLayoutView="100" topLeftCell="B22" workbookViewId="0">
      <selection activeCell="B25" sqref="$A25:$XFD25"/>
    </sheetView>
  </sheetViews>
  <sheetFormatPr defaultColWidth="8.44166666666667" defaultRowHeight="14.25"/>
  <cols>
    <col min="1" max="1" width="4" style="48" hidden="1" customWidth="1"/>
    <col min="2" max="2" width="16.775" style="48" customWidth="1"/>
    <col min="3" max="3" width="12.1083333333333" style="48" customWidth="1"/>
    <col min="4" max="4" width="14.4416666666667" style="48" customWidth="1"/>
    <col min="5" max="5" width="18.4416666666667" style="48" customWidth="1"/>
    <col min="6" max="6" width="12.3333333333333" style="48" hidden="1" customWidth="1"/>
    <col min="7" max="7" width="13.4416666666667" style="48" customWidth="1"/>
    <col min="8" max="8" width="21.2166666666667" style="48" hidden="1" customWidth="1"/>
    <col min="9" max="9" width="15.2166666666667" style="48" customWidth="1"/>
    <col min="10" max="10" width="21.2166666666667" style="48" hidden="1" customWidth="1"/>
    <col min="11" max="11" width="8.44166666666667" style="48" hidden="1" customWidth="1"/>
    <col min="12" max="12" width="18.8833333333333" style="48" hidden="1" customWidth="1"/>
    <col min="13" max="13" width="8.44166666666667" style="48" hidden="1" customWidth="1"/>
    <col min="14" max="256" width="8.44166666666667" style="48"/>
    <col min="257" max="257" width="4" style="48" customWidth="1"/>
    <col min="258" max="258" width="16.775" style="48" customWidth="1"/>
    <col min="259" max="259" width="11.4416666666667" style="48" customWidth="1"/>
    <col min="260" max="260" width="21.2166666666667" style="48" customWidth="1"/>
    <col min="261" max="261" width="20.1083333333333" style="48" customWidth="1"/>
    <col min="262" max="262" width="8.44166666666667" style="48" hidden="1" customWidth="1"/>
    <col min="263" max="263" width="21.2166666666667" style="48" customWidth="1"/>
    <col min="264" max="264" width="8.44166666666667" style="48" hidden="1" customWidth="1"/>
    <col min="265" max="265" width="18.4416666666667" style="48" customWidth="1"/>
    <col min="266" max="266" width="8.44166666666667" style="48" hidden="1" customWidth="1"/>
    <col min="267" max="512" width="8.44166666666667" style="48"/>
    <col min="513" max="513" width="4" style="48" customWidth="1"/>
    <col min="514" max="514" width="16.775" style="48" customWidth="1"/>
    <col min="515" max="515" width="11.4416666666667" style="48" customWidth="1"/>
    <col min="516" max="516" width="21.2166666666667" style="48" customWidth="1"/>
    <col min="517" max="517" width="20.1083333333333" style="48" customWidth="1"/>
    <col min="518" max="518" width="8.44166666666667" style="48" hidden="1" customWidth="1"/>
    <col min="519" max="519" width="21.2166666666667" style="48" customWidth="1"/>
    <col min="520" max="520" width="8.44166666666667" style="48" hidden="1" customWidth="1"/>
    <col min="521" max="521" width="18.4416666666667" style="48" customWidth="1"/>
    <col min="522" max="522" width="8.44166666666667" style="48" hidden="1" customWidth="1"/>
    <col min="523" max="768" width="8.44166666666667" style="48"/>
    <col min="769" max="769" width="4" style="48" customWidth="1"/>
    <col min="770" max="770" width="16.775" style="48" customWidth="1"/>
    <col min="771" max="771" width="11.4416666666667" style="48" customWidth="1"/>
    <col min="772" max="772" width="21.2166666666667" style="48" customWidth="1"/>
    <col min="773" max="773" width="20.1083333333333" style="48" customWidth="1"/>
    <col min="774" max="774" width="8.44166666666667" style="48" hidden="1" customWidth="1"/>
    <col min="775" max="775" width="21.2166666666667" style="48" customWidth="1"/>
    <col min="776" max="776" width="8.44166666666667" style="48" hidden="1" customWidth="1"/>
    <col min="777" max="777" width="18.4416666666667" style="48" customWidth="1"/>
    <col min="778" max="778" width="8.44166666666667" style="48" hidden="1" customWidth="1"/>
    <col min="779" max="1024" width="8.44166666666667" style="48"/>
    <col min="1025" max="1025" width="4" style="48" customWidth="1"/>
    <col min="1026" max="1026" width="16.775" style="48" customWidth="1"/>
    <col min="1027" max="1027" width="11.4416666666667" style="48" customWidth="1"/>
    <col min="1028" max="1028" width="21.2166666666667" style="48" customWidth="1"/>
    <col min="1029" max="1029" width="20.1083333333333" style="48" customWidth="1"/>
    <col min="1030" max="1030" width="8.44166666666667" style="48" hidden="1" customWidth="1"/>
    <col min="1031" max="1031" width="21.2166666666667" style="48" customWidth="1"/>
    <col min="1032" max="1032" width="8.44166666666667" style="48" hidden="1" customWidth="1"/>
    <col min="1033" max="1033" width="18.4416666666667" style="48" customWidth="1"/>
    <col min="1034" max="1034" width="8.44166666666667" style="48" hidden="1" customWidth="1"/>
    <col min="1035" max="1280" width="8.44166666666667" style="48"/>
    <col min="1281" max="1281" width="4" style="48" customWidth="1"/>
    <col min="1282" max="1282" width="16.775" style="48" customWidth="1"/>
    <col min="1283" max="1283" width="11.4416666666667" style="48" customWidth="1"/>
    <col min="1284" max="1284" width="21.2166666666667" style="48" customWidth="1"/>
    <col min="1285" max="1285" width="20.1083333333333" style="48" customWidth="1"/>
    <col min="1286" max="1286" width="8.44166666666667" style="48" hidden="1" customWidth="1"/>
    <col min="1287" max="1287" width="21.2166666666667" style="48" customWidth="1"/>
    <col min="1288" max="1288" width="8.44166666666667" style="48" hidden="1" customWidth="1"/>
    <col min="1289" max="1289" width="18.4416666666667" style="48" customWidth="1"/>
    <col min="1290" max="1290" width="8.44166666666667" style="48" hidden="1" customWidth="1"/>
    <col min="1291" max="1536" width="8.44166666666667" style="48"/>
    <col min="1537" max="1537" width="4" style="48" customWidth="1"/>
    <col min="1538" max="1538" width="16.775" style="48" customWidth="1"/>
    <col min="1539" max="1539" width="11.4416666666667" style="48" customWidth="1"/>
    <col min="1540" max="1540" width="21.2166666666667" style="48" customWidth="1"/>
    <col min="1541" max="1541" width="20.1083333333333" style="48" customWidth="1"/>
    <col min="1542" max="1542" width="8.44166666666667" style="48" hidden="1" customWidth="1"/>
    <col min="1543" max="1543" width="21.2166666666667" style="48" customWidth="1"/>
    <col min="1544" max="1544" width="8.44166666666667" style="48" hidden="1" customWidth="1"/>
    <col min="1545" max="1545" width="18.4416666666667" style="48" customWidth="1"/>
    <col min="1546" max="1546" width="8.44166666666667" style="48" hidden="1" customWidth="1"/>
    <col min="1547" max="1792" width="8.44166666666667" style="48"/>
    <col min="1793" max="1793" width="4" style="48" customWidth="1"/>
    <col min="1794" max="1794" width="16.775" style="48" customWidth="1"/>
    <col min="1795" max="1795" width="11.4416666666667" style="48" customWidth="1"/>
    <col min="1796" max="1796" width="21.2166666666667" style="48" customWidth="1"/>
    <col min="1797" max="1797" width="20.1083333333333" style="48" customWidth="1"/>
    <col min="1798" max="1798" width="8.44166666666667" style="48" hidden="1" customWidth="1"/>
    <col min="1799" max="1799" width="21.2166666666667" style="48" customWidth="1"/>
    <col min="1800" max="1800" width="8.44166666666667" style="48" hidden="1" customWidth="1"/>
    <col min="1801" max="1801" width="18.4416666666667" style="48" customWidth="1"/>
    <col min="1802" max="1802" width="8.44166666666667" style="48" hidden="1" customWidth="1"/>
    <col min="1803" max="2048" width="8.44166666666667" style="48"/>
    <col min="2049" max="2049" width="4" style="48" customWidth="1"/>
    <col min="2050" max="2050" width="16.775" style="48" customWidth="1"/>
    <col min="2051" max="2051" width="11.4416666666667" style="48" customWidth="1"/>
    <col min="2052" max="2052" width="21.2166666666667" style="48" customWidth="1"/>
    <col min="2053" max="2053" width="20.1083333333333" style="48" customWidth="1"/>
    <col min="2054" max="2054" width="8.44166666666667" style="48" hidden="1" customWidth="1"/>
    <col min="2055" max="2055" width="21.2166666666667" style="48" customWidth="1"/>
    <col min="2056" max="2056" width="8.44166666666667" style="48" hidden="1" customWidth="1"/>
    <col min="2057" max="2057" width="18.4416666666667" style="48" customWidth="1"/>
    <col min="2058" max="2058" width="8.44166666666667" style="48" hidden="1" customWidth="1"/>
    <col min="2059" max="2304" width="8.44166666666667" style="48"/>
    <col min="2305" max="2305" width="4" style="48" customWidth="1"/>
    <col min="2306" max="2306" width="16.775" style="48" customWidth="1"/>
    <col min="2307" max="2307" width="11.4416666666667" style="48" customWidth="1"/>
    <col min="2308" max="2308" width="21.2166666666667" style="48" customWidth="1"/>
    <col min="2309" max="2309" width="20.1083333333333" style="48" customWidth="1"/>
    <col min="2310" max="2310" width="8.44166666666667" style="48" hidden="1" customWidth="1"/>
    <col min="2311" max="2311" width="21.2166666666667" style="48" customWidth="1"/>
    <col min="2312" max="2312" width="8.44166666666667" style="48" hidden="1" customWidth="1"/>
    <col min="2313" max="2313" width="18.4416666666667" style="48" customWidth="1"/>
    <col min="2314" max="2314" width="8.44166666666667" style="48" hidden="1" customWidth="1"/>
    <col min="2315" max="2560" width="8.44166666666667" style="48"/>
    <col min="2561" max="2561" width="4" style="48" customWidth="1"/>
    <col min="2562" max="2562" width="16.775" style="48" customWidth="1"/>
    <col min="2563" max="2563" width="11.4416666666667" style="48" customWidth="1"/>
    <col min="2564" max="2564" width="21.2166666666667" style="48" customWidth="1"/>
    <col min="2565" max="2565" width="20.1083333333333" style="48" customWidth="1"/>
    <col min="2566" max="2566" width="8.44166666666667" style="48" hidden="1" customWidth="1"/>
    <col min="2567" max="2567" width="21.2166666666667" style="48" customWidth="1"/>
    <col min="2568" max="2568" width="8.44166666666667" style="48" hidden="1" customWidth="1"/>
    <col min="2569" max="2569" width="18.4416666666667" style="48" customWidth="1"/>
    <col min="2570" max="2570" width="8.44166666666667" style="48" hidden="1" customWidth="1"/>
    <col min="2571" max="2816" width="8.44166666666667" style="48"/>
    <col min="2817" max="2817" width="4" style="48" customWidth="1"/>
    <col min="2818" max="2818" width="16.775" style="48" customWidth="1"/>
    <col min="2819" max="2819" width="11.4416666666667" style="48" customWidth="1"/>
    <col min="2820" max="2820" width="21.2166666666667" style="48" customWidth="1"/>
    <col min="2821" max="2821" width="20.1083333333333" style="48" customWidth="1"/>
    <col min="2822" max="2822" width="8.44166666666667" style="48" hidden="1" customWidth="1"/>
    <col min="2823" max="2823" width="21.2166666666667" style="48" customWidth="1"/>
    <col min="2824" max="2824" width="8.44166666666667" style="48" hidden="1" customWidth="1"/>
    <col min="2825" max="2825" width="18.4416666666667" style="48" customWidth="1"/>
    <col min="2826" max="2826" width="8.44166666666667" style="48" hidden="1" customWidth="1"/>
    <col min="2827" max="3072" width="8.44166666666667" style="48"/>
    <col min="3073" max="3073" width="4" style="48" customWidth="1"/>
    <col min="3074" max="3074" width="16.775" style="48" customWidth="1"/>
    <col min="3075" max="3075" width="11.4416666666667" style="48" customWidth="1"/>
    <col min="3076" max="3076" width="21.2166666666667" style="48" customWidth="1"/>
    <col min="3077" max="3077" width="20.1083333333333" style="48" customWidth="1"/>
    <col min="3078" max="3078" width="8.44166666666667" style="48" hidden="1" customWidth="1"/>
    <col min="3079" max="3079" width="21.2166666666667" style="48" customWidth="1"/>
    <col min="3080" max="3080" width="8.44166666666667" style="48" hidden="1" customWidth="1"/>
    <col min="3081" max="3081" width="18.4416666666667" style="48" customWidth="1"/>
    <col min="3082" max="3082" width="8.44166666666667" style="48" hidden="1" customWidth="1"/>
    <col min="3083" max="3328" width="8.44166666666667" style="48"/>
    <col min="3329" max="3329" width="4" style="48" customWidth="1"/>
    <col min="3330" max="3330" width="16.775" style="48" customWidth="1"/>
    <col min="3331" max="3331" width="11.4416666666667" style="48" customWidth="1"/>
    <col min="3332" max="3332" width="21.2166666666667" style="48" customWidth="1"/>
    <col min="3333" max="3333" width="20.1083333333333" style="48" customWidth="1"/>
    <col min="3334" max="3334" width="8.44166666666667" style="48" hidden="1" customWidth="1"/>
    <col min="3335" max="3335" width="21.2166666666667" style="48" customWidth="1"/>
    <col min="3336" max="3336" width="8.44166666666667" style="48" hidden="1" customWidth="1"/>
    <col min="3337" max="3337" width="18.4416666666667" style="48" customWidth="1"/>
    <col min="3338" max="3338" width="8.44166666666667" style="48" hidden="1" customWidth="1"/>
    <col min="3339" max="3584" width="8.44166666666667" style="48"/>
    <col min="3585" max="3585" width="4" style="48" customWidth="1"/>
    <col min="3586" max="3586" width="16.775" style="48" customWidth="1"/>
    <col min="3587" max="3587" width="11.4416666666667" style="48" customWidth="1"/>
    <col min="3588" max="3588" width="21.2166666666667" style="48" customWidth="1"/>
    <col min="3589" max="3589" width="20.1083333333333" style="48" customWidth="1"/>
    <col min="3590" max="3590" width="8.44166666666667" style="48" hidden="1" customWidth="1"/>
    <col min="3591" max="3591" width="21.2166666666667" style="48" customWidth="1"/>
    <col min="3592" max="3592" width="8.44166666666667" style="48" hidden="1" customWidth="1"/>
    <col min="3593" max="3593" width="18.4416666666667" style="48" customWidth="1"/>
    <col min="3594" max="3594" width="8.44166666666667" style="48" hidden="1" customWidth="1"/>
    <col min="3595" max="3840" width="8.44166666666667" style="48"/>
    <col min="3841" max="3841" width="4" style="48" customWidth="1"/>
    <col min="3842" max="3842" width="16.775" style="48" customWidth="1"/>
    <col min="3843" max="3843" width="11.4416666666667" style="48" customWidth="1"/>
    <col min="3844" max="3844" width="21.2166666666667" style="48" customWidth="1"/>
    <col min="3845" max="3845" width="20.1083333333333" style="48" customWidth="1"/>
    <col min="3846" max="3846" width="8.44166666666667" style="48" hidden="1" customWidth="1"/>
    <col min="3847" max="3847" width="21.2166666666667" style="48" customWidth="1"/>
    <col min="3848" max="3848" width="8.44166666666667" style="48" hidden="1" customWidth="1"/>
    <col min="3849" max="3849" width="18.4416666666667" style="48" customWidth="1"/>
    <col min="3850" max="3850" width="8.44166666666667" style="48" hidden="1" customWidth="1"/>
    <col min="3851" max="4096" width="8.44166666666667" style="48"/>
    <col min="4097" max="4097" width="4" style="48" customWidth="1"/>
    <col min="4098" max="4098" width="16.775" style="48" customWidth="1"/>
    <col min="4099" max="4099" width="11.4416666666667" style="48" customWidth="1"/>
    <col min="4100" max="4100" width="21.2166666666667" style="48" customWidth="1"/>
    <col min="4101" max="4101" width="20.1083333333333" style="48" customWidth="1"/>
    <col min="4102" max="4102" width="8.44166666666667" style="48" hidden="1" customWidth="1"/>
    <col min="4103" max="4103" width="21.2166666666667" style="48" customWidth="1"/>
    <col min="4104" max="4104" width="8.44166666666667" style="48" hidden="1" customWidth="1"/>
    <col min="4105" max="4105" width="18.4416666666667" style="48" customWidth="1"/>
    <col min="4106" max="4106" width="8.44166666666667" style="48" hidden="1" customWidth="1"/>
    <col min="4107" max="4352" width="8.44166666666667" style="48"/>
    <col min="4353" max="4353" width="4" style="48" customWidth="1"/>
    <col min="4354" max="4354" width="16.775" style="48" customWidth="1"/>
    <col min="4355" max="4355" width="11.4416666666667" style="48" customWidth="1"/>
    <col min="4356" max="4356" width="21.2166666666667" style="48" customWidth="1"/>
    <col min="4357" max="4357" width="20.1083333333333" style="48" customWidth="1"/>
    <col min="4358" max="4358" width="8.44166666666667" style="48" hidden="1" customWidth="1"/>
    <col min="4359" max="4359" width="21.2166666666667" style="48" customWidth="1"/>
    <col min="4360" max="4360" width="8.44166666666667" style="48" hidden="1" customWidth="1"/>
    <col min="4361" max="4361" width="18.4416666666667" style="48" customWidth="1"/>
    <col min="4362" max="4362" width="8.44166666666667" style="48" hidden="1" customWidth="1"/>
    <col min="4363" max="4608" width="8.44166666666667" style="48"/>
    <col min="4609" max="4609" width="4" style="48" customWidth="1"/>
    <col min="4610" max="4610" width="16.775" style="48" customWidth="1"/>
    <col min="4611" max="4611" width="11.4416666666667" style="48" customWidth="1"/>
    <col min="4612" max="4612" width="21.2166666666667" style="48" customWidth="1"/>
    <col min="4613" max="4613" width="20.1083333333333" style="48" customWidth="1"/>
    <col min="4614" max="4614" width="8.44166666666667" style="48" hidden="1" customWidth="1"/>
    <col min="4615" max="4615" width="21.2166666666667" style="48" customWidth="1"/>
    <col min="4616" max="4616" width="8.44166666666667" style="48" hidden="1" customWidth="1"/>
    <col min="4617" max="4617" width="18.4416666666667" style="48" customWidth="1"/>
    <col min="4618" max="4618" width="8.44166666666667" style="48" hidden="1" customWidth="1"/>
    <col min="4619" max="4864" width="8.44166666666667" style="48"/>
    <col min="4865" max="4865" width="4" style="48" customWidth="1"/>
    <col min="4866" max="4866" width="16.775" style="48" customWidth="1"/>
    <col min="4867" max="4867" width="11.4416666666667" style="48" customWidth="1"/>
    <col min="4868" max="4868" width="21.2166666666667" style="48" customWidth="1"/>
    <col min="4869" max="4869" width="20.1083333333333" style="48" customWidth="1"/>
    <col min="4870" max="4870" width="8.44166666666667" style="48" hidden="1" customWidth="1"/>
    <col min="4871" max="4871" width="21.2166666666667" style="48" customWidth="1"/>
    <col min="4872" max="4872" width="8.44166666666667" style="48" hidden="1" customWidth="1"/>
    <col min="4873" max="4873" width="18.4416666666667" style="48" customWidth="1"/>
    <col min="4874" max="4874" width="8.44166666666667" style="48" hidden="1" customWidth="1"/>
    <col min="4875" max="5120" width="8.44166666666667" style="48"/>
    <col min="5121" max="5121" width="4" style="48" customWidth="1"/>
    <col min="5122" max="5122" width="16.775" style="48" customWidth="1"/>
    <col min="5123" max="5123" width="11.4416666666667" style="48" customWidth="1"/>
    <col min="5124" max="5124" width="21.2166666666667" style="48" customWidth="1"/>
    <col min="5125" max="5125" width="20.1083333333333" style="48" customWidth="1"/>
    <col min="5126" max="5126" width="8.44166666666667" style="48" hidden="1" customWidth="1"/>
    <col min="5127" max="5127" width="21.2166666666667" style="48" customWidth="1"/>
    <col min="5128" max="5128" width="8.44166666666667" style="48" hidden="1" customWidth="1"/>
    <col min="5129" max="5129" width="18.4416666666667" style="48" customWidth="1"/>
    <col min="5130" max="5130" width="8.44166666666667" style="48" hidden="1" customWidth="1"/>
    <col min="5131" max="5376" width="8.44166666666667" style="48"/>
    <col min="5377" max="5377" width="4" style="48" customWidth="1"/>
    <col min="5378" max="5378" width="16.775" style="48" customWidth="1"/>
    <col min="5379" max="5379" width="11.4416666666667" style="48" customWidth="1"/>
    <col min="5380" max="5380" width="21.2166666666667" style="48" customWidth="1"/>
    <col min="5381" max="5381" width="20.1083333333333" style="48" customWidth="1"/>
    <col min="5382" max="5382" width="8.44166666666667" style="48" hidden="1" customWidth="1"/>
    <col min="5383" max="5383" width="21.2166666666667" style="48" customWidth="1"/>
    <col min="5384" max="5384" width="8.44166666666667" style="48" hidden="1" customWidth="1"/>
    <col min="5385" max="5385" width="18.4416666666667" style="48" customWidth="1"/>
    <col min="5386" max="5386" width="8.44166666666667" style="48" hidden="1" customWidth="1"/>
    <col min="5387" max="5632" width="8.44166666666667" style="48"/>
    <col min="5633" max="5633" width="4" style="48" customWidth="1"/>
    <col min="5634" max="5634" width="16.775" style="48" customWidth="1"/>
    <col min="5635" max="5635" width="11.4416666666667" style="48" customWidth="1"/>
    <col min="5636" max="5636" width="21.2166666666667" style="48" customWidth="1"/>
    <col min="5637" max="5637" width="20.1083333333333" style="48" customWidth="1"/>
    <col min="5638" max="5638" width="8.44166666666667" style="48" hidden="1" customWidth="1"/>
    <col min="5639" max="5639" width="21.2166666666667" style="48" customWidth="1"/>
    <col min="5640" max="5640" width="8.44166666666667" style="48" hidden="1" customWidth="1"/>
    <col min="5641" max="5641" width="18.4416666666667" style="48" customWidth="1"/>
    <col min="5642" max="5642" width="8.44166666666667" style="48" hidden="1" customWidth="1"/>
    <col min="5643" max="5888" width="8.44166666666667" style="48"/>
    <col min="5889" max="5889" width="4" style="48" customWidth="1"/>
    <col min="5890" max="5890" width="16.775" style="48" customWidth="1"/>
    <col min="5891" max="5891" width="11.4416666666667" style="48" customWidth="1"/>
    <col min="5892" max="5892" width="21.2166666666667" style="48" customWidth="1"/>
    <col min="5893" max="5893" width="20.1083333333333" style="48" customWidth="1"/>
    <col min="5894" max="5894" width="8.44166666666667" style="48" hidden="1" customWidth="1"/>
    <col min="5895" max="5895" width="21.2166666666667" style="48" customWidth="1"/>
    <col min="5896" max="5896" width="8.44166666666667" style="48" hidden="1" customWidth="1"/>
    <col min="5897" max="5897" width="18.4416666666667" style="48" customWidth="1"/>
    <col min="5898" max="5898" width="8.44166666666667" style="48" hidden="1" customWidth="1"/>
    <col min="5899" max="6144" width="8.44166666666667" style="48"/>
    <col min="6145" max="6145" width="4" style="48" customWidth="1"/>
    <col min="6146" max="6146" width="16.775" style="48" customWidth="1"/>
    <col min="6147" max="6147" width="11.4416666666667" style="48" customWidth="1"/>
    <col min="6148" max="6148" width="21.2166666666667" style="48" customWidth="1"/>
    <col min="6149" max="6149" width="20.1083333333333" style="48" customWidth="1"/>
    <col min="6150" max="6150" width="8.44166666666667" style="48" hidden="1" customWidth="1"/>
    <col min="6151" max="6151" width="21.2166666666667" style="48" customWidth="1"/>
    <col min="6152" max="6152" width="8.44166666666667" style="48" hidden="1" customWidth="1"/>
    <col min="6153" max="6153" width="18.4416666666667" style="48" customWidth="1"/>
    <col min="6154" max="6154" width="8.44166666666667" style="48" hidden="1" customWidth="1"/>
    <col min="6155" max="6400" width="8.44166666666667" style="48"/>
    <col min="6401" max="6401" width="4" style="48" customWidth="1"/>
    <col min="6402" max="6402" width="16.775" style="48" customWidth="1"/>
    <col min="6403" max="6403" width="11.4416666666667" style="48" customWidth="1"/>
    <col min="6404" max="6404" width="21.2166666666667" style="48" customWidth="1"/>
    <col min="6405" max="6405" width="20.1083333333333" style="48" customWidth="1"/>
    <col min="6406" max="6406" width="8.44166666666667" style="48" hidden="1" customWidth="1"/>
    <col min="6407" max="6407" width="21.2166666666667" style="48" customWidth="1"/>
    <col min="6408" max="6408" width="8.44166666666667" style="48" hidden="1" customWidth="1"/>
    <col min="6409" max="6409" width="18.4416666666667" style="48" customWidth="1"/>
    <col min="6410" max="6410" width="8.44166666666667" style="48" hidden="1" customWidth="1"/>
    <col min="6411" max="6656" width="8.44166666666667" style="48"/>
    <col min="6657" max="6657" width="4" style="48" customWidth="1"/>
    <col min="6658" max="6658" width="16.775" style="48" customWidth="1"/>
    <col min="6659" max="6659" width="11.4416666666667" style="48" customWidth="1"/>
    <col min="6660" max="6660" width="21.2166666666667" style="48" customWidth="1"/>
    <col min="6661" max="6661" width="20.1083333333333" style="48" customWidth="1"/>
    <col min="6662" max="6662" width="8.44166666666667" style="48" hidden="1" customWidth="1"/>
    <col min="6663" max="6663" width="21.2166666666667" style="48" customWidth="1"/>
    <col min="6664" max="6664" width="8.44166666666667" style="48" hidden="1" customWidth="1"/>
    <col min="6665" max="6665" width="18.4416666666667" style="48" customWidth="1"/>
    <col min="6666" max="6666" width="8.44166666666667" style="48" hidden="1" customWidth="1"/>
    <col min="6667" max="6912" width="8.44166666666667" style="48"/>
    <col min="6913" max="6913" width="4" style="48" customWidth="1"/>
    <col min="6914" max="6914" width="16.775" style="48" customWidth="1"/>
    <col min="6915" max="6915" width="11.4416666666667" style="48" customWidth="1"/>
    <col min="6916" max="6916" width="21.2166666666667" style="48" customWidth="1"/>
    <col min="6917" max="6917" width="20.1083333333333" style="48" customWidth="1"/>
    <col min="6918" max="6918" width="8.44166666666667" style="48" hidden="1" customWidth="1"/>
    <col min="6919" max="6919" width="21.2166666666667" style="48" customWidth="1"/>
    <col min="6920" max="6920" width="8.44166666666667" style="48" hidden="1" customWidth="1"/>
    <col min="6921" max="6921" width="18.4416666666667" style="48" customWidth="1"/>
    <col min="6922" max="6922" width="8.44166666666667" style="48" hidden="1" customWidth="1"/>
    <col min="6923" max="7168" width="8.44166666666667" style="48"/>
    <col min="7169" max="7169" width="4" style="48" customWidth="1"/>
    <col min="7170" max="7170" width="16.775" style="48" customWidth="1"/>
    <col min="7171" max="7171" width="11.4416666666667" style="48" customWidth="1"/>
    <col min="7172" max="7172" width="21.2166666666667" style="48" customWidth="1"/>
    <col min="7173" max="7173" width="20.1083333333333" style="48" customWidth="1"/>
    <col min="7174" max="7174" width="8.44166666666667" style="48" hidden="1" customWidth="1"/>
    <col min="7175" max="7175" width="21.2166666666667" style="48" customWidth="1"/>
    <col min="7176" max="7176" width="8.44166666666667" style="48" hidden="1" customWidth="1"/>
    <col min="7177" max="7177" width="18.4416666666667" style="48" customWidth="1"/>
    <col min="7178" max="7178" width="8.44166666666667" style="48" hidden="1" customWidth="1"/>
    <col min="7179" max="7424" width="8.44166666666667" style="48"/>
    <col min="7425" max="7425" width="4" style="48" customWidth="1"/>
    <col min="7426" max="7426" width="16.775" style="48" customWidth="1"/>
    <col min="7427" max="7427" width="11.4416666666667" style="48" customWidth="1"/>
    <col min="7428" max="7428" width="21.2166666666667" style="48" customWidth="1"/>
    <col min="7429" max="7429" width="20.1083333333333" style="48" customWidth="1"/>
    <col min="7430" max="7430" width="8.44166666666667" style="48" hidden="1" customWidth="1"/>
    <col min="7431" max="7431" width="21.2166666666667" style="48" customWidth="1"/>
    <col min="7432" max="7432" width="8.44166666666667" style="48" hidden="1" customWidth="1"/>
    <col min="7433" max="7433" width="18.4416666666667" style="48" customWidth="1"/>
    <col min="7434" max="7434" width="8.44166666666667" style="48" hidden="1" customWidth="1"/>
    <col min="7435" max="7680" width="8.44166666666667" style="48"/>
    <col min="7681" max="7681" width="4" style="48" customWidth="1"/>
    <col min="7682" max="7682" width="16.775" style="48" customWidth="1"/>
    <col min="7683" max="7683" width="11.4416666666667" style="48" customWidth="1"/>
    <col min="7684" max="7684" width="21.2166666666667" style="48" customWidth="1"/>
    <col min="7685" max="7685" width="20.1083333333333" style="48" customWidth="1"/>
    <col min="7686" max="7686" width="8.44166666666667" style="48" hidden="1" customWidth="1"/>
    <col min="7687" max="7687" width="21.2166666666667" style="48" customWidth="1"/>
    <col min="7688" max="7688" width="8.44166666666667" style="48" hidden="1" customWidth="1"/>
    <col min="7689" max="7689" width="18.4416666666667" style="48" customWidth="1"/>
    <col min="7690" max="7690" width="8.44166666666667" style="48" hidden="1" customWidth="1"/>
    <col min="7691" max="7936" width="8.44166666666667" style="48"/>
    <col min="7937" max="7937" width="4" style="48" customWidth="1"/>
    <col min="7938" max="7938" width="16.775" style="48" customWidth="1"/>
    <col min="7939" max="7939" width="11.4416666666667" style="48" customWidth="1"/>
    <col min="7940" max="7940" width="21.2166666666667" style="48" customWidth="1"/>
    <col min="7941" max="7941" width="20.1083333333333" style="48" customWidth="1"/>
    <col min="7942" max="7942" width="8.44166666666667" style="48" hidden="1" customWidth="1"/>
    <col min="7943" max="7943" width="21.2166666666667" style="48" customWidth="1"/>
    <col min="7944" max="7944" width="8.44166666666667" style="48" hidden="1" customWidth="1"/>
    <col min="7945" max="7945" width="18.4416666666667" style="48" customWidth="1"/>
    <col min="7946" max="7946" width="8.44166666666667" style="48" hidden="1" customWidth="1"/>
    <col min="7947" max="8192" width="8.44166666666667" style="48"/>
    <col min="8193" max="8193" width="4" style="48" customWidth="1"/>
    <col min="8194" max="8194" width="16.775" style="48" customWidth="1"/>
    <col min="8195" max="8195" width="11.4416666666667" style="48" customWidth="1"/>
    <col min="8196" max="8196" width="21.2166666666667" style="48" customWidth="1"/>
    <col min="8197" max="8197" width="20.1083333333333" style="48" customWidth="1"/>
    <col min="8198" max="8198" width="8.44166666666667" style="48" hidden="1" customWidth="1"/>
    <col min="8199" max="8199" width="21.2166666666667" style="48" customWidth="1"/>
    <col min="8200" max="8200" width="8.44166666666667" style="48" hidden="1" customWidth="1"/>
    <col min="8201" max="8201" width="18.4416666666667" style="48" customWidth="1"/>
    <col min="8202" max="8202" width="8.44166666666667" style="48" hidden="1" customWidth="1"/>
    <col min="8203" max="8448" width="8.44166666666667" style="48"/>
    <col min="8449" max="8449" width="4" style="48" customWidth="1"/>
    <col min="8450" max="8450" width="16.775" style="48" customWidth="1"/>
    <col min="8451" max="8451" width="11.4416666666667" style="48" customWidth="1"/>
    <col min="8452" max="8452" width="21.2166666666667" style="48" customWidth="1"/>
    <col min="8453" max="8453" width="20.1083333333333" style="48" customWidth="1"/>
    <col min="8454" max="8454" width="8.44166666666667" style="48" hidden="1" customWidth="1"/>
    <col min="8455" max="8455" width="21.2166666666667" style="48" customWidth="1"/>
    <col min="8456" max="8456" width="8.44166666666667" style="48" hidden="1" customWidth="1"/>
    <col min="8457" max="8457" width="18.4416666666667" style="48" customWidth="1"/>
    <col min="8458" max="8458" width="8.44166666666667" style="48" hidden="1" customWidth="1"/>
    <col min="8459" max="8704" width="8.44166666666667" style="48"/>
    <col min="8705" max="8705" width="4" style="48" customWidth="1"/>
    <col min="8706" max="8706" width="16.775" style="48" customWidth="1"/>
    <col min="8707" max="8707" width="11.4416666666667" style="48" customWidth="1"/>
    <col min="8708" max="8708" width="21.2166666666667" style="48" customWidth="1"/>
    <col min="8709" max="8709" width="20.1083333333333" style="48" customWidth="1"/>
    <col min="8710" max="8710" width="8.44166666666667" style="48" hidden="1" customWidth="1"/>
    <col min="8711" max="8711" width="21.2166666666667" style="48" customWidth="1"/>
    <col min="8712" max="8712" width="8.44166666666667" style="48" hidden="1" customWidth="1"/>
    <col min="8713" max="8713" width="18.4416666666667" style="48" customWidth="1"/>
    <col min="8714" max="8714" width="8.44166666666667" style="48" hidden="1" customWidth="1"/>
    <col min="8715" max="8960" width="8.44166666666667" style="48"/>
    <col min="8961" max="8961" width="4" style="48" customWidth="1"/>
    <col min="8962" max="8962" width="16.775" style="48" customWidth="1"/>
    <col min="8963" max="8963" width="11.4416666666667" style="48" customWidth="1"/>
    <col min="8964" max="8964" width="21.2166666666667" style="48" customWidth="1"/>
    <col min="8965" max="8965" width="20.1083333333333" style="48" customWidth="1"/>
    <col min="8966" max="8966" width="8.44166666666667" style="48" hidden="1" customWidth="1"/>
    <col min="8967" max="8967" width="21.2166666666667" style="48" customWidth="1"/>
    <col min="8968" max="8968" width="8.44166666666667" style="48" hidden="1" customWidth="1"/>
    <col min="8969" max="8969" width="18.4416666666667" style="48" customWidth="1"/>
    <col min="8970" max="8970" width="8.44166666666667" style="48" hidden="1" customWidth="1"/>
    <col min="8971" max="9216" width="8.44166666666667" style="48"/>
    <col min="9217" max="9217" width="4" style="48" customWidth="1"/>
    <col min="9218" max="9218" width="16.775" style="48" customWidth="1"/>
    <col min="9219" max="9219" width="11.4416666666667" style="48" customWidth="1"/>
    <col min="9220" max="9220" width="21.2166666666667" style="48" customWidth="1"/>
    <col min="9221" max="9221" width="20.1083333333333" style="48" customWidth="1"/>
    <col min="9222" max="9222" width="8.44166666666667" style="48" hidden="1" customWidth="1"/>
    <col min="9223" max="9223" width="21.2166666666667" style="48" customWidth="1"/>
    <col min="9224" max="9224" width="8.44166666666667" style="48" hidden="1" customWidth="1"/>
    <col min="9225" max="9225" width="18.4416666666667" style="48" customWidth="1"/>
    <col min="9226" max="9226" width="8.44166666666667" style="48" hidden="1" customWidth="1"/>
    <col min="9227" max="9472" width="8.44166666666667" style="48"/>
    <col min="9473" max="9473" width="4" style="48" customWidth="1"/>
    <col min="9474" max="9474" width="16.775" style="48" customWidth="1"/>
    <col min="9475" max="9475" width="11.4416666666667" style="48" customWidth="1"/>
    <col min="9476" max="9476" width="21.2166666666667" style="48" customWidth="1"/>
    <col min="9477" max="9477" width="20.1083333333333" style="48" customWidth="1"/>
    <col min="9478" max="9478" width="8.44166666666667" style="48" hidden="1" customWidth="1"/>
    <col min="9479" max="9479" width="21.2166666666667" style="48" customWidth="1"/>
    <col min="9480" max="9480" width="8.44166666666667" style="48" hidden="1" customWidth="1"/>
    <col min="9481" max="9481" width="18.4416666666667" style="48" customWidth="1"/>
    <col min="9482" max="9482" width="8.44166666666667" style="48" hidden="1" customWidth="1"/>
    <col min="9483" max="9728" width="8.44166666666667" style="48"/>
    <col min="9729" max="9729" width="4" style="48" customWidth="1"/>
    <col min="9730" max="9730" width="16.775" style="48" customWidth="1"/>
    <col min="9731" max="9731" width="11.4416666666667" style="48" customWidth="1"/>
    <col min="9732" max="9732" width="21.2166666666667" style="48" customWidth="1"/>
    <col min="9733" max="9733" width="20.1083333333333" style="48" customWidth="1"/>
    <col min="9734" max="9734" width="8.44166666666667" style="48" hidden="1" customWidth="1"/>
    <col min="9735" max="9735" width="21.2166666666667" style="48" customWidth="1"/>
    <col min="9736" max="9736" width="8.44166666666667" style="48" hidden="1" customWidth="1"/>
    <col min="9737" max="9737" width="18.4416666666667" style="48" customWidth="1"/>
    <col min="9738" max="9738" width="8.44166666666667" style="48" hidden="1" customWidth="1"/>
    <col min="9739" max="9984" width="8.44166666666667" style="48"/>
    <col min="9985" max="9985" width="4" style="48" customWidth="1"/>
    <col min="9986" max="9986" width="16.775" style="48" customWidth="1"/>
    <col min="9987" max="9987" width="11.4416666666667" style="48" customWidth="1"/>
    <col min="9988" max="9988" width="21.2166666666667" style="48" customWidth="1"/>
    <col min="9989" max="9989" width="20.1083333333333" style="48" customWidth="1"/>
    <col min="9990" max="9990" width="8.44166666666667" style="48" hidden="1" customWidth="1"/>
    <col min="9991" max="9991" width="21.2166666666667" style="48" customWidth="1"/>
    <col min="9992" max="9992" width="8.44166666666667" style="48" hidden="1" customWidth="1"/>
    <col min="9993" max="9993" width="18.4416666666667" style="48" customWidth="1"/>
    <col min="9994" max="9994" width="8.44166666666667" style="48" hidden="1" customWidth="1"/>
    <col min="9995" max="10240" width="8.44166666666667" style="48"/>
    <col min="10241" max="10241" width="4" style="48" customWidth="1"/>
    <col min="10242" max="10242" width="16.775" style="48" customWidth="1"/>
    <col min="10243" max="10243" width="11.4416666666667" style="48" customWidth="1"/>
    <col min="10244" max="10244" width="21.2166666666667" style="48" customWidth="1"/>
    <col min="10245" max="10245" width="20.1083333333333" style="48" customWidth="1"/>
    <col min="10246" max="10246" width="8.44166666666667" style="48" hidden="1" customWidth="1"/>
    <col min="10247" max="10247" width="21.2166666666667" style="48" customWidth="1"/>
    <col min="10248" max="10248" width="8.44166666666667" style="48" hidden="1" customWidth="1"/>
    <col min="10249" max="10249" width="18.4416666666667" style="48" customWidth="1"/>
    <col min="10250" max="10250" width="8.44166666666667" style="48" hidden="1" customWidth="1"/>
    <col min="10251" max="10496" width="8.44166666666667" style="48"/>
    <col min="10497" max="10497" width="4" style="48" customWidth="1"/>
    <col min="10498" max="10498" width="16.775" style="48" customWidth="1"/>
    <col min="10499" max="10499" width="11.4416666666667" style="48" customWidth="1"/>
    <col min="10500" max="10500" width="21.2166666666667" style="48" customWidth="1"/>
    <col min="10501" max="10501" width="20.1083333333333" style="48" customWidth="1"/>
    <col min="10502" max="10502" width="8.44166666666667" style="48" hidden="1" customWidth="1"/>
    <col min="10503" max="10503" width="21.2166666666667" style="48" customWidth="1"/>
    <col min="10504" max="10504" width="8.44166666666667" style="48" hidden="1" customWidth="1"/>
    <col min="10505" max="10505" width="18.4416666666667" style="48" customWidth="1"/>
    <col min="10506" max="10506" width="8.44166666666667" style="48" hidden="1" customWidth="1"/>
    <col min="10507" max="10752" width="8.44166666666667" style="48"/>
    <col min="10753" max="10753" width="4" style="48" customWidth="1"/>
    <col min="10754" max="10754" width="16.775" style="48" customWidth="1"/>
    <col min="10755" max="10755" width="11.4416666666667" style="48" customWidth="1"/>
    <col min="10756" max="10756" width="21.2166666666667" style="48" customWidth="1"/>
    <col min="10757" max="10757" width="20.1083333333333" style="48" customWidth="1"/>
    <col min="10758" max="10758" width="8.44166666666667" style="48" hidden="1" customWidth="1"/>
    <col min="10759" max="10759" width="21.2166666666667" style="48" customWidth="1"/>
    <col min="10760" max="10760" width="8.44166666666667" style="48" hidden="1" customWidth="1"/>
    <col min="10761" max="10761" width="18.4416666666667" style="48" customWidth="1"/>
    <col min="10762" max="10762" width="8.44166666666667" style="48" hidden="1" customWidth="1"/>
    <col min="10763" max="11008" width="8.44166666666667" style="48"/>
    <col min="11009" max="11009" width="4" style="48" customWidth="1"/>
    <col min="11010" max="11010" width="16.775" style="48" customWidth="1"/>
    <col min="11011" max="11011" width="11.4416666666667" style="48" customWidth="1"/>
    <col min="11012" max="11012" width="21.2166666666667" style="48" customWidth="1"/>
    <col min="11013" max="11013" width="20.1083333333333" style="48" customWidth="1"/>
    <col min="11014" max="11014" width="8.44166666666667" style="48" hidden="1" customWidth="1"/>
    <col min="11015" max="11015" width="21.2166666666667" style="48" customWidth="1"/>
    <col min="11016" max="11016" width="8.44166666666667" style="48" hidden="1" customWidth="1"/>
    <col min="11017" max="11017" width="18.4416666666667" style="48" customWidth="1"/>
    <col min="11018" max="11018" width="8.44166666666667" style="48" hidden="1" customWidth="1"/>
    <col min="11019" max="11264" width="8.44166666666667" style="48"/>
    <col min="11265" max="11265" width="4" style="48" customWidth="1"/>
    <col min="11266" max="11266" width="16.775" style="48" customWidth="1"/>
    <col min="11267" max="11267" width="11.4416666666667" style="48" customWidth="1"/>
    <col min="11268" max="11268" width="21.2166666666667" style="48" customWidth="1"/>
    <col min="11269" max="11269" width="20.1083333333333" style="48" customWidth="1"/>
    <col min="11270" max="11270" width="8.44166666666667" style="48" hidden="1" customWidth="1"/>
    <col min="11271" max="11271" width="21.2166666666667" style="48" customWidth="1"/>
    <col min="11272" max="11272" width="8.44166666666667" style="48" hidden="1" customWidth="1"/>
    <col min="11273" max="11273" width="18.4416666666667" style="48" customWidth="1"/>
    <col min="11274" max="11274" width="8.44166666666667" style="48" hidden="1" customWidth="1"/>
    <col min="11275" max="11520" width="8.44166666666667" style="48"/>
    <col min="11521" max="11521" width="4" style="48" customWidth="1"/>
    <col min="11522" max="11522" width="16.775" style="48" customWidth="1"/>
    <col min="11523" max="11523" width="11.4416666666667" style="48" customWidth="1"/>
    <col min="11524" max="11524" width="21.2166666666667" style="48" customWidth="1"/>
    <col min="11525" max="11525" width="20.1083333333333" style="48" customWidth="1"/>
    <col min="11526" max="11526" width="8.44166666666667" style="48" hidden="1" customWidth="1"/>
    <col min="11527" max="11527" width="21.2166666666667" style="48" customWidth="1"/>
    <col min="11528" max="11528" width="8.44166666666667" style="48" hidden="1" customWidth="1"/>
    <col min="11529" max="11529" width="18.4416666666667" style="48" customWidth="1"/>
    <col min="11530" max="11530" width="8.44166666666667" style="48" hidden="1" customWidth="1"/>
    <col min="11531" max="11776" width="8.44166666666667" style="48"/>
    <col min="11777" max="11777" width="4" style="48" customWidth="1"/>
    <col min="11778" max="11778" width="16.775" style="48" customWidth="1"/>
    <col min="11779" max="11779" width="11.4416666666667" style="48" customWidth="1"/>
    <col min="11780" max="11780" width="21.2166666666667" style="48" customWidth="1"/>
    <col min="11781" max="11781" width="20.1083333333333" style="48" customWidth="1"/>
    <col min="11782" max="11782" width="8.44166666666667" style="48" hidden="1" customWidth="1"/>
    <col min="11783" max="11783" width="21.2166666666667" style="48" customWidth="1"/>
    <col min="11784" max="11784" width="8.44166666666667" style="48" hidden="1" customWidth="1"/>
    <col min="11785" max="11785" width="18.4416666666667" style="48" customWidth="1"/>
    <col min="11786" max="11786" width="8.44166666666667" style="48" hidden="1" customWidth="1"/>
    <col min="11787" max="12032" width="8.44166666666667" style="48"/>
    <col min="12033" max="12033" width="4" style="48" customWidth="1"/>
    <col min="12034" max="12034" width="16.775" style="48" customWidth="1"/>
    <col min="12035" max="12035" width="11.4416666666667" style="48" customWidth="1"/>
    <col min="12036" max="12036" width="21.2166666666667" style="48" customWidth="1"/>
    <col min="12037" max="12037" width="20.1083333333333" style="48" customWidth="1"/>
    <col min="12038" max="12038" width="8.44166666666667" style="48" hidden="1" customWidth="1"/>
    <col min="12039" max="12039" width="21.2166666666667" style="48" customWidth="1"/>
    <col min="12040" max="12040" width="8.44166666666667" style="48" hidden="1" customWidth="1"/>
    <col min="12041" max="12041" width="18.4416666666667" style="48" customWidth="1"/>
    <col min="12042" max="12042" width="8.44166666666667" style="48" hidden="1" customWidth="1"/>
    <col min="12043" max="12288" width="8.44166666666667" style="48"/>
    <col min="12289" max="12289" width="4" style="48" customWidth="1"/>
    <col min="12290" max="12290" width="16.775" style="48" customWidth="1"/>
    <col min="12291" max="12291" width="11.4416666666667" style="48" customWidth="1"/>
    <col min="12292" max="12292" width="21.2166666666667" style="48" customWidth="1"/>
    <col min="12293" max="12293" width="20.1083333333333" style="48" customWidth="1"/>
    <col min="12294" max="12294" width="8.44166666666667" style="48" hidden="1" customWidth="1"/>
    <col min="12295" max="12295" width="21.2166666666667" style="48" customWidth="1"/>
    <col min="12296" max="12296" width="8.44166666666667" style="48" hidden="1" customWidth="1"/>
    <col min="12297" max="12297" width="18.4416666666667" style="48" customWidth="1"/>
    <col min="12298" max="12298" width="8.44166666666667" style="48" hidden="1" customWidth="1"/>
    <col min="12299" max="12544" width="8.44166666666667" style="48"/>
    <col min="12545" max="12545" width="4" style="48" customWidth="1"/>
    <col min="12546" max="12546" width="16.775" style="48" customWidth="1"/>
    <col min="12547" max="12547" width="11.4416666666667" style="48" customWidth="1"/>
    <col min="12548" max="12548" width="21.2166666666667" style="48" customWidth="1"/>
    <col min="12549" max="12549" width="20.1083333333333" style="48" customWidth="1"/>
    <col min="12550" max="12550" width="8.44166666666667" style="48" hidden="1" customWidth="1"/>
    <col min="12551" max="12551" width="21.2166666666667" style="48" customWidth="1"/>
    <col min="12552" max="12552" width="8.44166666666667" style="48" hidden="1" customWidth="1"/>
    <col min="12553" max="12553" width="18.4416666666667" style="48" customWidth="1"/>
    <col min="12554" max="12554" width="8.44166666666667" style="48" hidden="1" customWidth="1"/>
    <col min="12555" max="12800" width="8.44166666666667" style="48"/>
    <col min="12801" max="12801" width="4" style="48" customWidth="1"/>
    <col min="12802" max="12802" width="16.775" style="48" customWidth="1"/>
    <col min="12803" max="12803" width="11.4416666666667" style="48" customWidth="1"/>
    <col min="12804" max="12804" width="21.2166666666667" style="48" customWidth="1"/>
    <col min="12805" max="12805" width="20.1083333333333" style="48" customWidth="1"/>
    <col min="12806" max="12806" width="8.44166666666667" style="48" hidden="1" customWidth="1"/>
    <col min="12807" max="12807" width="21.2166666666667" style="48" customWidth="1"/>
    <col min="12808" max="12808" width="8.44166666666667" style="48" hidden="1" customWidth="1"/>
    <col min="12809" max="12809" width="18.4416666666667" style="48" customWidth="1"/>
    <col min="12810" max="12810" width="8.44166666666667" style="48" hidden="1" customWidth="1"/>
    <col min="12811" max="13056" width="8.44166666666667" style="48"/>
    <col min="13057" max="13057" width="4" style="48" customWidth="1"/>
    <col min="13058" max="13058" width="16.775" style="48" customWidth="1"/>
    <col min="13059" max="13059" width="11.4416666666667" style="48" customWidth="1"/>
    <col min="13060" max="13060" width="21.2166666666667" style="48" customWidth="1"/>
    <col min="13061" max="13061" width="20.1083333333333" style="48" customWidth="1"/>
    <col min="13062" max="13062" width="8.44166666666667" style="48" hidden="1" customWidth="1"/>
    <col min="13063" max="13063" width="21.2166666666667" style="48" customWidth="1"/>
    <col min="13064" max="13064" width="8.44166666666667" style="48" hidden="1" customWidth="1"/>
    <col min="13065" max="13065" width="18.4416666666667" style="48" customWidth="1"/>
    <col min="13066" max="13066" width="8.44166666666667" style="48" hidden="1" customWidth="1"/>
    <col min="13067" max="13312" width="8.44166666666667" style="48"/>
    <col min="13313" max="13313" width="4" style="48" customWidth="1"/>
    <col min="13314" max="13314" width="16.775" style="48" customWidth="1"/>
    <col min="13315" max="13315" width="11.4416666666667" style="48" customWidth="1"/>
    <col min="13316" max="13316" width="21.2166666666667" style="48" customWidth="1"/>
    <col min="13317" max="13317" width="20.1083333333333" style="48" customWidth="1"/>
    <col min="13318" max="13318" width="8.44166666666667" style="48" hidden="1" customWidth="1"/>
    <col min="13319" max="13319" width="21.2166666666667" style="48" customWidth="1"/>
    <col min="13320" max="13320" width="8.44166666666667" style="48" hidden="1" customWidth="1"/>
    <col min="13321" max="13321" width="18.4416666666667" style="48" customWidth="1"/>
    <col min="13322" max="13322" width="8.44166666666667" style="48" hidden="1" customWidth="1"/>
    <col min="13323" max="13568" width="8.44166666666667" style="48"/>
    <col min="13569" max="13569" width="4" style="48" customWidth="1"/>
    <col min="13570" max="13570" width="16.775" style="48" customWidth="1"/>
    <col min="13571" max="13571" width="11.4416666666667" style="48" customWidth="1"/>
    <col min="13572" max="13572" width="21.2166666666667" style="48" customWidth="1"/>
    <col min="13573" max="13573" width="20.1083333333333" style="48" customWidth="1"/>
    <col min="13574" max="13574" width="8.44166666666667" style="48" hidden="1" customWidth="1"/>
    <col min="13575" max="13575" width="21.2166666666667" style="48" customWidth="1"/>
    <col min="13576" max="13576" width="8.44166666666667" style="48" hidden="1" customWidth="1"/>
    <col min="13577" max="13577" width="18.4416666666667" style="48" customWidth="1"/>
    <col min="13578" max="13578" width="8.44166666666667" style="48" hidden="1" customWidth="1"/>
    <col min="13579" max="13824" width="8.44166666666667" style="48"/>
    <col min="13825" max="13825" width="4" style="48" customWidth="1"/>
    <col min="13826" max="13826" width="16.775" style="48" customWidth="1"/>
    <col min="13827" max="13827" width="11.4416666666667" style="48" customWidth="1"/>
    <col min="13828" max="13828" width="21.2166666666667" style="48" customWidth="1"/>
    <col min="13829" max="13829" width="20.1083333333333" style="48" customWidth="1"/>
    <col min="13830" max="13830" width="8.44166666666667" style="48" hidden="1" customWidth="1"/>
    <col min="13831" max="13831" width="21.2166666666667" style="48" customWidth="1"/>
    <col min="13832" max="13832" width="8.44166666666667" style="48" hidden="1" customWidth="1"/>
    <col min="13833" max="13833" width="18.4416666666667" style="48" customWidth="1"/>
    <col min="13834" max="13834" width="8.44166666666667" style="48" hidden="1" customWidth="1"/>
    <col min="13835" max="14080" width="8.44166666666667" style="48"/>
    <col min="14081" max="14081" width="4" style="48" customWidth="1"/>
    <col min="14082" max="14082" width="16.775" style="48" customWidth="1"/>
    <col min="14083" max="14083" width="11.4416666666667" style="48" customWidth="1"/>
    <col min="14084" max="14084" width="21.2166666666667" style="48" customWidth="1"/>
    <col min="14085" max="14085" width="20.1083333333333" style="48" customWidth="1"/>
    <col min="14086" max="14086" width="8.44166666666667" style="48" hidden="1" customWidth="1"/>
    <col min="14087" max="14087" width="21.2166666666667" style="48" customWidth="1"/>
    <col min="14088" max="14088" width="8.44166666666667" style="48" hidden="1" customWidth="1"/>
    <col min="14089" max="14089" width="18.4416666666667" style="48" customWidth="1"/>
    <col min="14090" max="14090" width="8.44166666666667" style="48" hidden="1" customWidth="1"/>
    <col min="14091" max="14336" width="8.44166666666667" style="48"/>
    <col min="14337" max="14337" width="4" style="48" customWidth="1"/>
    <col min="14338" max="14338" width="16.775" style="48" customWidth="1"/>
    <col min="14339" max="14339" width="11.4416666666667" style="48" customWidth="1"/>
    <col min="14340" max="14340" width="21.2166666666667" style="48" customWidth="1"/>
    <col min="14341" max="14341" width="20.1083333333333" style="48" customWidth="1"/>
    <col min="14342" max="14342" width="8.44166666666667" style="48" hidden="1" customWidth="1"/>
    <col min="14343" max="14343" width="21.2166666666667" style="48" customWidth="1"/>
    <col min="14344" max="14344" width="8.44166666666667" style="48" hidden="1" customWidth="1"/>
    <col min="14345" max="14345" width="18.4416666666667" style="48" customWidth="1"/>
    <col min="14346" max="14346" width="8.44166666666667" style="48" hidden="1" customWidth="1"/>
    <col min="14347" max="14592" width="8.44166666666667" style="48"/>
    <col min="14593" max="14593" width="4" style="48" customWidth="1"/>
    <col min="14594" max="14594" width="16.775" style="48" customWidth="1"/>
    <col min="14595" max="14595" width="11.4416666666667" style="48" customWidth="1"/>
    <col min="14596" max="14596" width="21.2166666666667" style="48" customWidth="1"/>
    <col min="14597" max="14597" width="20.1083333333333" style="48" customWidth="1"/>
    <col min="14598" max="14598" width="8.44166666666667" style="48" hidden="1" customWidth="1"/>
    <col min="14599" max="14599" width="21.2166666666667" style="48" customWidth="1"/>
    <col min="14600" max="14600" width="8.44166666666667" style="48" hidden="1" customWidth="1"/>
    <col min="14601" max="14601" width="18.4416666666667" style="48" customWidth="1"/>
    <col min="14602" max="14602" width="8.44166666666667" style="48" hidden="1" customWidth="1"/>
    <col min="14603" max="14848" width="8.44166666666667" style="48"/>
    <col min="14849" max="14849" width="4" style="48" customWidth="1"/>
    <col min="14850" max="14850" width="16.775" style="48" customWidth="1"/>
    <col min="14851" max="14851" width="11.4416666666667" style="48" customWidth="1"/>
    <col min="14852" max="14852" width="21.2166666666667" style="48" customWidth="1"/>
    <col min="14853" max="14853" width="20.1083333333333" style="48" customWidth="1"/>
    <col min="14854" max="14854" width="8.44166666666667" style="48" hidden="1" customWidth="1"/>
    <col min="14855" max="14855" width="21.2166666666667" style="48" customWidth="1"/>
    <col min="14856" max="14856" width="8.44166666666667" style="48" hidden="1" customWidth="1"/>
    <col min="14857" max="14857" width="18.4416666666667" style="48" customWidth="1"/>
    <col min="14858" max="14858" width="8.44166666666667" style="48" hidden="1" customWidth="1"/>
    <col min="14859" max="15104" width="8.44166666666667" style="48"/>
    <col min="15105" max="15105" width="4" style="48" customWidth="1"/>
    <col min="15106" max="15106" width="16.775" style="48" customWidth="1"/>
    <col min="15107" max="15107" width="11.4416666666667" style="48" customWidth="1"/>
    <col min="15108" max="15108" width="21.2166666666667" style="48" customWidth="1"/>
    <col min="15109" max="15109" width="20.1083333333333" style="48" customWidth="1"/>
    <col min="15110" max="15110" width="8.44166666666667" style="48" hidden="1" customWidth="1"/>
    <col min="15111" max="15111" width="21.2166666666667" style="48" customWidth="1"/>
    <col min="15112" max="15112" width="8.44166666666667" style="48" hidden="1" customWidth="1"/>
    <col min="15113" max="15113" width="18.4416666666667" style="48" customWidth="1"/>
    <col min="15114" max="15114" width="8.44166666666667" style="48" hidden="1" customWidth="1"/>
    <col min="15115" max="15360" width="8.44166666666667" style="48"/>
    <col min="15361" max="15361" width="4" style="48" customWidth="1"/>
    <col min="15362" max="15362" width="16.775" style="48" customWidth="1"/>
    <col min="15363" max="15363" width="11.4416666666667" style="48" customWidth="1"/>
    <col min="15364" max="15364" width="21.2166666666667" style="48" customWidth="1"/>
    <col min="15365" max="15365" width="20.1083333333333" style="48" customWidth="1"/>
    <col min="15366" max="15366" width="8.44166666666667" style="48" hidden="1" customWidth="1"/>
    <col min="15367" max="15367" width="21.2166666666667" style="48" customWidth="1"/>
    <col min="15368" max="15368" width="8.44166666666667" style="48" hidden="1" customWidth="1"/>
    <col min="15369" max="15369" width="18.4416666666667" style="48" customWidth="1"/>
    <col min="15370" max="15370" width="8.44166666666667" style="48" hidden="1" customWidth="1"/>
    <col min="15371" max="15616" width="8.44166666666667" style="48"/>
    <col min="15617" max="15617" width="4" style="48" customWidth="1"/>
    <col min="15618" max="15618" width="16.775" style="48" customWidth="1"/>
    <col min="15619" max="15619" width="11.4416666666667" style="48" customWidth="1"/>
    <col min="15620" max="15620" width="21.2166666666667" style="48" customWidth="1"/>
    <col min="15621" max="15621" width="20.1083333333333" style="48" customWidth="1"/>
    <col min="15622" max="15622" width="8.44166666666667" style="48" hidden="1" customWidth="1"/>
    <col min="15623" max="15623" width="21.2166666666667" style="48" customWidth="1"/>
    <col min="15624" max="15624" width="8.44166666666667" style="48" hidden="1" customWidth="1"/>
    <col min="15625" max="15625" width="18.4416666666667" style="48" customWidth="1"/>
    <col min="15626" max="15626" width="8.44166666666667" style="48" hidden="1" customWidth="1"/>
    <col min="15627" max="15872" width="8.44166666666667" style="48"/>
    <col min="15873" max="15873" width="4" style="48" customWidth="1"/>
    <col min="15874" max="15874" width="16.775" style="48" customWidth="1"/>
    <col min="15875" max="15875" width="11.4416666666667" style="48" customWidth="1"/>
    <col min="15876" max="15876" width="21.2166666666667" style="48" customWidth="1"/>
    <col min="15877" max="15877" width="20.1083333333333" style="48" customWidth="1"/>
    <col min="15878" max="15878" width="8.44166666666667" style="48" hidden="1" customWidth="1"/>
    <col min="15879" max="15879" width="21.2166666666667" style="48" customWidth="1"/>
    <col min="15880" max="15880" width="8.44166666666667" style="48" hidden="1" customWidth="1"/>
    <col min="15881" max="15881" width="18.4416666666667" style="48" customWidth="1"/>
    <col min="15882" max="15882" width="8.44166666666667" style="48" hidden="1" customWidth="1"/>
    <col min="15883" max="16128" width="8.44166666666667" style="48"/>
    <col min="16129" max="16129" width="4" style="48" customWidth="1"/>
    <col min="16130" max="16130" width="16.775" style="48" customWidth="1"/>
    <col min="16131" max="16131" width="11.4416666666667" style="48" customWidth="1"/>
    <col min="16132" max="16132" width="21.2166666666667" style="48" customWidth="1"/>
    <col min="16133" max="16133" width="20.1083333333333" style="48" customWidth="1"/>
    <col min="16134" max="16134" width="8.44166666666667" style="48" hidden="1" customWidth="1"/>
    <col min="16135" max="16135" width="21.2166666666667" style="48" customWidth="1"/>
    <col min="16136" max="16136" width="8.44166666666667" style="48" hidden="1" customWidth="1"/>
    <col min="16137" max="16137" width="18.4416666666667" style="48" customWidth="1"/>
    <col min="16138" max="16138" width="8.44166666666667" style="48" hidden="1" customWidth="1"/>
    <col min="16139" max="16384" width="8.44166666666667" style="48"/>
  </cols>
  <sheetData>
    <row r="1" spans="2:2">
      <c r="B1" s="48" t="s">
        <v>1318</v>
      </c>
    </row>
    <row r="2" ht="32.4" customHeight="1" spans="1:11">
      <c r="A2" s="49"/>
      <c r="B2" s="50" t="s">
        <v>1319</v>
      </c>
      <c r="C2" s="51"/>
      <c r="D2" s="50"/>
      <c r="E2" s="51"/>
      <c r="F2" s="50"/>
      <c r="G2" s="51"/>
      <c r="H2" s="50"/>
      <c r="I2" s="50"/>
      <c r="J2" s="50"/>
      <c r="K2" s="70"/>
    </row>
    <row r="3" ht="21.75" customHeight="1" spans="1:11">
      <c r="A3" s="52"/>
      <c r="B3" s="52"/>
      <c r="C3" s="52"/>
      <c r="D3" s="52"/>
      <c r="E3" s="52"/>
      <c r="F3" s="52"/>
      <c r="G3" s="52"/>
      <c r="H3" s="52"/>
      <c r="I3" s="71"/>
      <c r="J3" s="71"/>
      <c r="K3" s="71"/>
    </row>
    <row r="4" s="47" customFormat="1" ht="22.5" customHeight="1" spans="1:11">
      <c r="A4" s="53"/>
      <c r="B4" s="54" t="s">
        <v>1320</v>
      </c>
      <c r="C4" s="55"/>
      <c r="D4" s="55"/>
      <c r="E4" s="55"/>
      <c r="F4" s="55"/>
      <c r="G4" s="55"/>
      <c r="H4" s="55"/>
      <c r="I4" s="55"/>
      <c r="J4" s="72" t="s">
        <v>1321</v>
      </c>
      <c r="K4" s="53"/>
    </row>
    <row r="5" s="47" customFormat="1" ht="22.5" customHeight="1" spans="1:11">
      <c r="A5" s="56"/>
      <c r="B5" s="57" t="s">
        <v>1276</v>
      </c>
      <c r="C5" s="58"/>
      <c r="D5" s="57" t="s">
        <v>1322</v>
      </c>
      <c r="E5" s="57" t="s">
        <v>1278</v>
      </c>
      <c r="F5" s="57" t="s">
        <v>1323</v>
      </c>
      <c r="G5" s="57" t="s">
        <v>1279</v>
      </c>
      <c r="H5" s="59" t="s">
        <v>1324</v>
      </c>
      <c r="I5" s="59" t="s">
        <v>1280</v>
      </c>
      <c r="J5" s="73" t="s">
        <v>1325</v>
      </c>
      <c r="K5" s="74"/>
    </row>
    <row r="6" s="47" customFormat="1" ht="22.5" customHeight="1" spans="1:12">
      <c r="A6" s="56"/>
      <c r="B6" s="60" t="s">
        <v>1281</v>
      </c>
      <c r="C6" s="58"/>
      <c r="D6" s="61">
        <v>19.7251636745</v>
      </c>
      <c r="E6" s="61">
        <f>D6</f>
        <v>19.7251636745</v>
      </c>
      <c r="F6" s="61">
        <v>17.8900164618</v>
      </c>
      <c r="G6" s="61">
        <v>19.6969491079</v>
      </c>
      <c r="H6" s="62">
        <v>1572304787.6</v>
      </c>
      <c r="I6" s="75">
        <f>G6/D6</f>
        <v>0.998569615590238</v>
      </c>
      <c r="J6" s="76">
        <v>0.137947817026669</v>
      </c>
      <c r="K6" s="77"/>
      <c r="L6" s="78">
        <v>100000000</v>
      </c>
    </row>
    <row r="7" s="47" customFormat="1" ht="22.5" customHeight="1" spans="1:11">
      <c r="A7" s="56"/>
      <c r="B7" s="60" t="s">
        <v>1282</v>
      </c>
      <c r="C7" s="58"/>
      <c r="D7" s="61">
        <f>D8+D13+D14</f>
        <v>9.737966128</v>
      </c>
      <c r="E7" s="61">
        <f t="shared" ref="E7:E14" si="0">D7</f>
        <v>9.737966128</v>
      </c>
      <c r="F7" s="61">
        <f>F8+F13+F14</f>
        <v>1.9306934525</v>
      </c>
      <c r="G7" s="61">
        <f>G8+G13+G14</f>
        <v>9.4145226619</v>
      </c>
      <c r="H7" s="62">
        <v>820979846.16</v>
      </c>
      <c r="I7" s="75">
        <f>G7/D7</f>
        <v>0.966785316168847</v>
      </c>
      <c r="J7" s="76">
        <v>-0.0266042135652416</v>
      </c>
      <c r="K7" s="77"/>
    </row>
    <row r="8" s="47" customFormat="1" ht="22.5" customHeight="1" spans="1:10">
      <c r="A8" s="56"/>
      <c r="B8" s="60" t="s">
        <v>1283</v>
      </c>
      <c r="C8" s="58"/>
      <c r="D8" s="61">
        <f>D9+D10+D12</f>
        <v>7.7683091</v>
      </c>
      <c r="E8" s="61">
        <f t="shared" si="0"/>
        <v>7.7683091</v>
      </c>
      <c r="F8" s="61">
        <f>F9+F10+F12</f>
        <v>1.6072977609</v>
      </c>
      <c r="G8" s="61">
        <f>G9+G10+G12</f>
        <v>6.3838853406</v>
      </c>
      <c r="H8" s="62">
        <v>682743505.84</v>
      </c>
      <c r="I8" s="75">
        <f>G8/D8</f>
        <v>0.821785701163719</v>
      </c>
      <c r="J8" s="76">
        <v>-0.115324316916244</v>
      </c>
    </row>
    <row r="9" s="47" customFormat="1" ht="22.5" customHeight="1" spans="1:11">
      <c r="A9" s="56"/>
      <c r="B9" s="60" t="s">
        <v>1326</v>
      </c>
      <c r="C9" s="58"/>
      <c r="D9" s="61">
        <v>7.04830489</v>
      </c>
      <c r="E9" s="61">
        <f t="shared" si="0"/>
        <v>7.04830489</v>
      </c>
      <c r="F9" s="61">
        <v>1.4962693533</v>
      </c>
      <c r="G9" s="61">
        <v>4.9993125219</v>
      </c>
      <c r="H9" s="62">
        <v>589816521.38</v>
      </c>
      <c r="I9" s="75">
        <f>G9/D9</f>
        <v>0.709292886718469</v>
      </c>
      <c r="J9" s="76">
        <v>-0.0150642489959611</v>
      </c>
      <c r="K9" s="77"/>
    </row>
    <row r="10" s="47" customFormat="1" ht="22.5" customHeight="1" spans="1:10">
      <c r="A10" s="56"/>
      <c r="B10" s="60" t="s">
        <v>1285</v>
      </c>
      <c r="C10" s="58"/>
      <c r="D10" s="61">
        <v>0.22000421</v>
      </c>
      <c r="E10" s="61">
        <f t="shared" si="0"/>
        <v>0.22000421</v>
      </c>
      <c r="F10" s="61">
        <v>0.1110284076</v>
      </c>
      <c r="G10" s="61">
        <v>0.3409708187</v>
      </c>
      <c r="H10" s="62">
        <v>37936984.46</v>
      </c>
      <c r="I10" s="75">
        <f>G10/D10</f>
        <v>1.54983769946948</v>
      </c>
      <c r="J10" s="76">
        <v>-0.391749257658314</v>
      </c>
    </row>
    <row r="11" s="47" customFormat="1" ht="22.5" customHeight="1" spans="1:11">
      <c r="A11" s="56"/>
      <c r="B11" s="60" t="s">
        <v>1286</v>
      </c>
      <c r="C11" s="58"/>
      <c r="D11" s="61">
        <v>0</v>
      </c>
      <c r="E11" s="61">
        <f t="shared" si="0"/>
        <v>0</v>
      </c>
      <c r="F11" s="61">
        <v>0</v>
      </c>
      <c r="G11" s="63">
        <v>0</v>
      </c>
      <c r="H11" s="62">
        <v>0</v>
      </c>
      <c r="I11" s="75"/>
      <c r="J11" s="76">
        <v>0</v>
      </c>
      <c r="K11" s="77"/>
    </row>
    <row r="12" s="47" customFormat="1" ht="22.5" customHeight="1" spans="1:10">
      <c r="A12" s="56"/>
      <c r="B12" s="60" t="s">
        <v>1327</v>
      </c>
      <c r="C12" s="58"/>
      <c r="D12" s="61">
        <v>0.5</v>
      </c>
      <c r="E12" s="61">
        <f t="shared" si="0"/>
        <v>0.5</v>
      </c>
      <c r="F12" s="61">
        <v>0</v>
      </c>
      <c r="G12" s="61">
        <v>1.043602</v>
      </c>
      <c r="H12" s="62">
        <v>54990000</v>
      </c>
      <c r="I12" s="75">
        <f>G12/D12</f>
        <v>2.087204</v>
      </c>
      <c r="J12" s="76">
        <v>-1</v>
      </c>
    </row>
    <row r="13" s="47" customFormat="1" ht="22.5" customHeight="1" spans="1:10">
      <c r="A13" s="56"/>
      <c r="B13" s="60" t="s">
        <v>1290</v>
      </c>
      <c r="C13" s="58"/>
      <c r="D13" s="61">
        <v>0</v>
      </c>
      <c r="E13" s="61">
        <f t="shared" si="0"/>
        <v>0</v>
      </c>
      <c r="F13" s="61">
        <v>0</v>
      </c>
      <c r="G13" s="61">
        <v>0</v>
      </c>
      <c r="H13" s="62">
        <v>0</v>
      </c>
      <c r="I13" s="75"/>
      <c r="J13" s="79">
        <v>0</v>
      </c>
    </row>
    <row r="14" s="47" customFormat="1" ht="22.5" customHeight="1" spans="1:10">
      <c r="A14" s="56"/>
      <c r="B14" s="60" t="s">
        <v>1292</v>
      </c>
      <c r="C14" s="58"/>
      <c r="D14" s="61">
        <v>1.969657028</v>
      </c>
      <c r="E14" s="61">
        <f t="shared" si="0"/>
        <v>1.969657028</v>
      </c>
      <c r="F14" s="61">
        <v>0.3233956916</v>
      </c>
      <c r="G14" s="61">
        <v>3.0306373213</v>
      </c>
      <c r="H14" s="62">
        <v>138236340.32</v>
      </c>
      <c r="I14" s="75">
        <f>G14/D14</f>
        <v>1.53866245656856</v>
      </c>
      <c r="J14" s="79">
        <v>0.411580667922011</v>
      </c>
    </row>
    <row r="15" s="47" customFormat="1" ht="22.5" customHeight="1" spans="1:11">
      <c r="A15" s="56"/>
      <c r="B15" s="60" t="s">
        <v>1294</v>
      </c>
      <c r="C15" s="58"/>
      <c r="D15" s="64">
        <f>D16+D21+D22</f>
        <v>7.9690955949</v>
      </c>
      <c r="E15" s="64"/>
      <c r="F15" s="64">
        <v>187681708.58</v>
      </c>
      <c r="G15" s="64">
        <f>G16+G21+G22</f>
        <v>8.5236470569</v>
      </c>
      <c r="H15" s="65">
        <v>707784358.67</v>
      </c>
      <c r="I15" s="80">
        <f>G15/D15</f>
        <v>1.06958775376655</v>
      </c>
      <c r="J15" s="76">
        <v>0.12173973778103</v>
      </c>
      <c r="K15" s="77"/>
    </row>
    <row r="16" s="47" customFormat="1" ht="22.5" customHeight="1" spans="1:10">
      <c r="A16" s="56"/>
      <c r="B16" s="60" t="s">
        <v>1295</v>
      </c>
      <c r="C16" s="58"/>
      <c r="D16" s="61">
        <f>D17+D18+D19+D20</f>
        <v>7.9083318749</v>
      </c>
      <c r="E16" s="61">
        <f>D16</f>
        <v>7.9083318749</v>
      </c>
      <c r="F16" s="61">
        <v>187681708.58</v>
      </c>
      <c r="G16" s="61">
        <f>G18+G17</f>
        <v>6.7409203584</v>
      </c>
      <c r="H16" s="62">
        <v>638433320.13</v>
      </c>
      <c r="I16" s="75">
        <f>G16/D16</f>
        <v>0.852382078171857</v>
      </c>
      <c r="J16" s="76">
        <v>0.12033609109618</v>
      </c>
    </row>
    <row r="17" s="47" customFormat="1" ht="22.5" customHeight="1" spans="1:11">
      <c r="A17" s="56"/>
      <c r="B17" s="60" t="s">
        <v>1328</v>
      </c>
      <c r="C17" s="58"/>
      <c r="D17" s="61">
        <v>7.7062698749</v>
      </c>
      <c r="E17" s="61">
        <f t="shared" ref="E17:E24" si="1">D17</f>
        <v>7.7062698749</v>
      </c>
      <c r="F17" s="61">
        <v>1.8742669825</v>
      </c>
      <c r="G17" s="61">
        <v>6.7330054376</v>
      </c>
      <c r="H17" s="62">
        <v>617159120.13</v>
      </c>
      <c r="I17" s="75">
        <f>G17/D17</f>
        <v>0.873704859406753</v>
      </c>
      <c r="J17" s="76">
        <v>0.157454706817799</v>
      </c>
      <c r="K17" s="77"/>
    </row>
    <row r="18" s="47" customFormat="1" ht="22.5" customHeight="1" spans="1:10">
      <c r="A18" s="56"/>
      <c r="B18" s="60" t="s">
        <v>1329</v>
      </c>
      <c r="C18" s="58"/>
      <c r="D18" s="61">
        <v>0.022062</v>
      </c>
      <c r="E18" s="61">
        <f t="shared" si="1"/>
        <v>0.022062</v>
      </c>
      <c r="F18" s="61">
        <v>0.0025501033</v>
      </c>
      <c r="G18" s="61">
        <v>0.0079149208</v>
      </c>
      <c r="H18" s="62">
        <v>274200</v>
      </c>
      <c r="I18" s="75">
        <f>G18/D18</f>
        <v>0.358758081769559</v>
      </c>
      <c r="J18" s="76">
        <v>2.37768727206419</v>
      </c>
    </row>
    <row r="19" s="47" customFormat="1" ht="22.5" customHeight="1" spans="1:10">
      <c r="A19" s="56"/>
      <c r="B19" s="60" t="s">
        <v>1330</v>
      </c>
      <c r="C19" s="58"/>
      <c r="D19" s="61">
        <v>0</v>
      </c>
      <c r="E19" s="61">
        <f t="shared" si="1"/>
        <v>0</v>
      </c>
      <c r="F19" s="61">
        <v>0</v>
      </c>
      <c r="G19" s="61">
        <v>0</v>
      </c>
      <c r="H19" s="62">
        <v>0</v>
      </c>
      <c r="I19" s="75"/>
      <c r="J19" s="76">
        <v>0</v>
      </c>
    </row>
    <row r="20" s="47" customFormat="1" ht="22.5" customHeight="1" spans="1:10">
      <c r="A20" s="56"/>
      <c r="B20" s="60" t="s">
        <v>1299</v>
      </c>
      <c r="C20" s="58"/>
      <c r="D20" s="61">
        <v>0.18</v>
      </c>
      <c r="E20" s="61">
        <f t="shared" si="1"/>
        <v>0.18</v>
      </c>
      <c r="F20" s="61">
        <v>0</v>
      </c>
      <c r="G20" s="63">
        <v>0</v>
      </c>
      <c r="H20" s="62">
        <v>21000000</v>
      </c>
      <c r="I20" s="75">
        <f>G20/D20</f>
        <v>0</v>
      </c>
      <c r="J20" s="76">
        <v>-1</v>
      </c>
    </row>
    <row r="21" s="47" customFormat="1" ht="22.5" customHeight="1" spans="1:10">
      <c r="A21" s="56"/>
      <c r="B21" s="60" t="s">
        <v>1301</v>
      </c>
      <c r="C21" s="58"/>
      <c r="D21" s="61">
        <v>0.06076372</v>
      </c>
      <c r="E21" s="61">
        <f t="shared" si="1"/>
        <v>0.06076372</v>
      </c>
      <c r="F21" s="61">
        <v>0</v>
      </c>
      <c r="G21" s="61">
        <v>0.8362135372</v>
      </c>
      <c r="H21" s="62">
        <v>69351038.54</v>
      </c>
      <c r="I21" s="75">
        <f>G21/D21</f>
        <v>13.7617238905057</v>
      </c>
      <c r="J21" s="76">
        <v>0.134661459389877</v>
      </c>
    </row>
    <row r="22" s="47" customFormat="1" ht="22.5" customHeight="1" spans="1:10">
      <c r="A22" s="56"/>
      <c r="B22" s="60" t="s">
        <v>1303</v>
      </c>
      <c r="C22" s="58"/>
      <c r="D22" s="61">
        <v>0</v>
      </c>
      <c r="E22" s="61">
        <f t="shared" si="1"/>
        <v>0</v>
      </c>
      <c r="F22" s="61">
        <v>0</v>
      </c>
      <c r="G22" s="61">
        <v>0.9465131613</v>
      </c>
      <c r="H22" s="62">
        <v>0</v>
      </c>
      <c r="I22" s="75"/>
      <c r="J22" s="76">
        <v>0</v>
      </c>
    </row>
    <row r="23" s="47" customFormat="1" ht="22.5" customHeight="1" spans="1:11">
      <c r="A23" s="56"/>
      <c r="B23" s="60" t="s">
        <v>1305</v>
      </c>
      <c r="C23" s="58"/>
      <c r="D23" s="61">
        <f>(D7-D15)</f>
        <v>1.7688705331</v>
      </c>
      <c r="E23" s="61">
        <f t="shared" si="1"/>
        <v>1.7688705331</v>
      </c>
      <c r="F23" s="61">
        <v>0.0538763666999999</v>
      </c>
      <c r="G23" s="61">
        <f>(G7-G15)</f>
        <v>0.890875605</v>
      </c>
      <c r="H23" s="62">
        <v>113195487.49</v>
      </c>
      <c r="I23" s="75">
        <f>G23/D23</f>
        <v>0.503640932634404</v>
      </c>
      <c r="J23" s="76">
        <v>-0.954163525286656</v>
      </c>
      <c r="K23" s="77"/>
    </row>
    <row r="24" s="47" customFormat="1" ht="22.5" customHeight="1" spans="1:11">
      <c r="A24" s="56"/>
      <c r="B24" s="60" t="s">
        <v>1306</v>
      </c>
      <c r="C24" s="58"/>
      <c r="D24" s="61">
        <f>D6+D23</f>
        <v>21.4940342076</v>
      </c>
      <c r="E24" s="61">
        <f t="shared" si="1"/>
        <v>21.4940342076</v>
      </c>
      <c r="F24" s="61">
        <v>1794389282.85</v>
      </c>
      <c r="G24" s="61">
        <f>G23+G6</f>
        <v>20.5878247129</v>
      </c>
      <c r="H24" s="62">
        <v>1685500275.09</v>
      </c>
      <c r="I24" s="75">
        <f>G24/D24</f>
        <v>0.957839022402804</v>
      </c>
      <c r="J24" s="76">
        <v>0.06460338</v>
      </c>
      <c r="K24" s="77"/>
    </row>
    <row r="25" s="47" customFormat="1" ht="22.5" customHeight="1" spans="2:11">
      <c r="B25" s="45"/>
      <c r="C25" s="66"/>
      <c r="D25" s="66"/>
      <c r="E25" s="66"/>
      <c r="F25" s="67"/>
      <c r="G25" s="68"/>
      <c r="H25" s="69"/>
      <c r="I25" s="81"/>
      <c r="J25" s="82"/>
      <c r="K25" s="83"/>
    </row>
    <row r="26" customHeight="1" spans="9:9">
      <c r="I26" s="84"/>
    </row>
    <row r="27" customHeight="1" spans="9:9">
      <c r="I27" s="84"/>
    </row>
    <row r="28" customHeight="1" spans="9:9">
      <c r="I28" s="84"/>
    </row>
    <row r="29" customHeight="1" spans="9:9">
      <c r="I29" s="84"/>
    </row>
    <row r="30" customHeight="1" spans="9:9">
      <c r="I30" s="84"/>
    </row>
    <row r="31" customHeight="1" spans="9:9">
      <c r="I31" s="84"/>
    </row>
    <row r="32" customHeight="1"/>
    <row r="33" customHeight="1"/>
    <row r="34" customHeight="1"/>
    <row r="35" customHeight="1"/>
    <row r="36" customHeight="1"/>
    <row r="37" customHeight="1"/>
    <row r="38" customHeight="1"/>
    <row r="39" customHeight="1"/>
    <row r="40" customHeight="1"/>
    <row r="41" customHeight="1"/>
    <row r="42" customHeight="1"/>
    <row r="43" customHeight="1"/>
    <row r="44" customHeight="1"/>
    <row r="45" customHeight="1"/>
    <row r="46" customHeight="1"/>
    <row r="47" customHeight="1"/>
    <row r="48" customHeight="1"/>
    <row r="49" customHeight="1"/>
    <row r="50" customHeight="1"/>
    <row r="51" customHeight="1"/>
    <row r="52" customHeight="1"/>
    <row r="53" customHeight="1"/>
  </sheetData>
  <mergeCells count="23">
    <mergeCell ref="B2:J2"/>
    <mergeCell ref="I3:J3"/>
    <mergeCell ref="B4:I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s>
  <printOptions horizontalCentered="1"/>
  <pageMargins left="0.393055555555556" right="0.393055555555556" top="0.590277777777778" bottom="0.393055555555556" header="0.511805555555556" footer="0.511805555555556"/>
  <pageSetup paperSize="9" orientation="portrait"/>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32"/>
  <sheetViews>
    <sheetView view="pageBreakPreview" zoomScaleNormal="100" zoomScaleSheetLayoutView="100" topLeftCell="B1" workbookViewId="0">
      <selection activeCell="B40" sqref="B40"/>
    </sheetView>
  </sheetViews>
  <sheetFormatPr defaultColWidth="8.88333333333333" defaultRowHeight="12.75"/>
  <cols>
    <col min="1" max="1" width="2.44166666666667" style="1" hidden="1" customWidth="1"/>
    <col min="2" max="2" width="34.2166666666667" style="1" customWidth="1"/>
    <col min="3" max="3" width="19.2166666666667" style="2" customWidth="1"/>
    <col min="4" max="4" width="19.1083333333333" style="2" customWidth="1"/>
    <col min="5" max="5" width="16.775" style="3" customWidth="1"/>
    <col min="6" max="6" width="8.88333333333333" style="1" hidden="1" customWidth="1"/>
    <col min="7" max="7" width="12.4416666666667" style="1" hidden="1" customWidth="1"/>
    <col min="8" max="8" width="13.4416666666667" style="1" hidden="1" customWidth="1"/>
    <col min="9" max="9" width="12.4416666666667" style="1" hidden="1" customWidth="1"/>
    <col min="10" max="10" width="8.88333333333333" style="1"/>
    <col min="11" max="11" width="14.775" style="1" customWidth="1"/>
    <col min="12" max="251" width="8.88333333333333" style="1"/>
    <col min="252" max="256" width="8.88333333333333" style="4"/>
    <col min="257" max="257" width="2.44166666666667" style="4" customWidth="1"/>
    <col min="258" max="258" width="31" style="4" customWidth="1"/>
    <col min="259" max="259" width="27.2166666666667" style="4" customWidth="1"/>
    <col min="260" max="260" width="25" style="4" customWidth="1"/>
    <col min="261" max="261" width="16.775" style="4" customWidth="1"/>
    <col min="262" max="262" width="8.88333333333333" style="4" hidden="1" customWidth="1"/>
    <col min="263" max="263" width="12.4416666666667" style="4" customWidth="1"/>
    <col min="264" max="264" width="13.4416666666667" style="4" customWidth="1"/>
    <col min="265" max="265" width="12.4416666666667" style="4" customWidth="1"/>
    <col min="266" max="512" width="8.88333333333333" style="4"/>
    <col min="513" max="513" width="2.44166666666667" style="4" customWidth="1"/>
    <col min="514" max="514" width="31" style="4" customWidth="1"/>
    <col min="515" max="515" width="27.2166666666667" style="4" customWidth="1"/>
    <col min="516" max="516" width="25" style="4" customWidth="1"/>
    <col min="517" max="517" width="16.775" style="4" customWidth="1"/>
    <col min="518" max="518" width="8.88333333333333" style="4" hidden="1" customWidth="1"/>
    <col min="519" max="519" width="12.4416666666667" style="4" customWidth="1"/>
    <col min="520" max="520" width="13.4416666666667" style="4" customWidth="1"/>
    <col min="521" max="521" width="12.4416666666667" style="4" customWidth="1"/>
    <col min="522" max="768" width="8.88333333333333" style="4"/>
    <col min="769" max="769" width="2.44166666666667" style="4" customWidth="1"/>
    <col min="770" max="770" width="31" style="4" customWidth="1"/>
    <col min="771" max="771" width="27.2166666666667" style="4" customWidth="1"/>
    <col min="772" max="772" width="25" style="4" customWidth="1"/>
    <col min="773" max="773" width="16.775" style="4" customWidth="1"/>
    <col min="774" max="774" width="8.88333333333333" style="4" hidden="1" customWidth="1"/>
    <col min="775" max="775" width="12.4416666666667" style="4" customWidth="1"/>
    <col min="776" max="776" width="13.4416666666667" style="4" customWidth="1"/>
    <col min="777" max="777" width="12.4416666666667" style="4" customWidth="1"/>
    <col min="778" max="1024" width="8.88333333333333" style="4"/>
    <col min="1025" max="1025" width="2.44166666666667" style="4" customWidth="1"/>
    <col min="1026" max="1026" width="31" style="4" customWidth="1"/>
    <col min="1027" max="1027" width="27.2166666666667" style="4" customWidth="1"/>
    <col min="1028" max="1028" width="25" style="4" customWidth="1"/>
    <col min="1029" max="1029" width="16.775" style="4" customWidth="1"/>
    <col min="1030" max="1030" width="8.88333333333333" style="4" hidden="1" customWidth="1"/>
    <col min="1031" max="1031" width="12.4416666666667" style="4" customWidth="1"/>
    <col min="1032" max="1032" width="13.4416666666667" style="4" customWidth="1"/>
    <col min="1033" max="1033" width="12.4416666666667" style="4" customWidth="1"/>
    <col min="1034" max="1280" width="8.88333333333333" style="4"/>
    <col min="1281" max="1281" width="2.44166666666667" style="4" customWidth="1"/>
    <col min="1282" max="1282" width="31" style="4" customWidth="1"/>
    <col min="1283" max="1283" width="27.2166666666667" style="4" customWidth="1"/>
    <col min="1284" max="1284" width="25" style="4" customWidth="1"/>
    <col min="1285" max="1285" width="16.775" style="4" customWidth="1"/>
    <col min="1286" max="1286" width="8.88333333333333" style="4" hidden="1" customWidth="1"/>
    <col min="1287" max="1287" width="12.4416666666667" style="4" customWidth="1"/>
    <col min="1288" max="1288" width="13.4416666666667" style="4" customWidth="1"/>
    <col min="1289" max="1289" width="12.4416666666667" style="4" customWidth="1"/>
    <col min="1290" max="1536" width="8.88333333333333" style="4"/>
    <col min="1537" max="1537" width="2.44166666666667" style="4" customWidth="1"/>
    <col min="1538" max="1538" width="31" style="4" customWidth="1"/>
    <col min="1539" max="1539" width="27.2166666666667" style="4" customWidth="1"/>
    <col min="1540" max="1540" width="25" style="4" customWidth="1"/>
    <col min="1541" max="1541" width="16.775" style="4" customWidth="1"/>
    <col min="1542" max="1542" width="8.88333333333333" style="4" hidden="1" customWidth="1"/>
    <col min="1543" max="1543" width="12.4416666666667" style="4" customWidth="1"/>
    <col min="1544" max="1544" width="13.4416666666667" style="4" customWidth="1"/>
    <col min="1545" max="1545" width="12.4416666666667" style="4" customWidth="1"/>
    <col min="1546" max="1792" width="8.88333333333333" style="4"/>
    <col min="1793" max="1793" width="2.44166666666667" style="4" customWidth="1"/>
    <col min="1794" max="1794" width="31" style="4" customWidth="1"/>
    <col min="1795" max="1795" width="27.2166666666667" style="4" customWidth="1"/>
    <col min="1796" max="1796" width="25" style="4" customWidth="1"/>
    <col min="1797" max="1797" width="16.775" style="4" customWidth="1"/>
    <col min="1798" max="1798" width="8.88333333333333" style="4" hidden="1" customWidth="1"/>
    <col min="1799" max="1799" width="12.4416666666667" style="4" customWidth="1"/>
    <col min="1800" max="1800" width="13.4416666666667" style="4" customWidth="1"/>
    <col min="1801" max="1801" width="12.4416666666667" style="4" customWidth="1"/>
    <col min="1802" max="2048" width="8.88333333333333" style="4"/>
    <col min="2049" max="2049" width="2.44166666666667" style="4" customWidth="1"/>
    <col min="2050" max="2050" width="31" style="4" customWidth="1"/>
    <col min="2051" max="2051" width="27.2166666666667" style="4" customWidth="1"/>
    <col min="2052" max="2052" width="25" style="4" customWidth="1"/>
    <col min="2053" max="2053" width="16.775" style="4" customWidth="1"/>
    <col min="2054" max="2054" width="8.88333333333333" style="4" hidden="1" customWidth="1"/>
    <col min="2055" max="2055" width="12.4416666666667" style="4" customWidth="1"/>
    <col min="2056" max="2056" width="13.4416666666667" style="4" customWidth="1"/>
    <col min="2057" max="2057" width="12.4416666666667" style="4" customWidth="1"/>
    <col min="2058" max="2304" width="8.88333333333333" style="4"/>
    <col min="2305" max="2305" width="2.44166666666667" style="4" customWidth="1"/>
    <col min="2306" max="2306" width="31" style="4" customWidth="1"/>
    <col min="2307" max="2307" width="27.2166666666667" style="4" customWidth="1"/>
    <col min="2308" max="2308" width="25" style="4" customWidth="1"/>
    <col min="2309" max="2309" width="16.775" style="4" customWidth="1"/>
    <col min="2310" max="2310" width="8.88333333333333" style="4" hidden="1" customWidth="1"/>
    <col min="2311" max="2311" width="12.4416666666667" style="4" customWidth="1"/>
    <col min="2312" max="2312" width="13.4416666666667" style="4" customWidth="1"/>
    <col min="2313" max="2313" width="12.4416666666667" style="4" customWidth="1"/>
    <col min="2314" max="2560" width="8.88333333333333" style="4"/>
    <col min="2561" max="2561" width="2.44166666666667" style="4" customWidth="1"/>
    <col min="2562" max="2562" width="31" style="4" customWidth="1"/>
    <col min="2563" max="2563" width="27.2166666666667" style="4" customWidth="1"/>
    <col min="2564" max="2564" width="25" style="4" customWidth="1"/>
    <col min="2565" max="2565" width="16.775" style="4" customWidth="1"/>
    <col min="2566" max="2566" width="8.88333333333333" style="4" hidden="1" customWidth="1"/>
    <col min="2567" max="2567" width="12.4416666666667" style="4" customWidth="1"/>
    <col min="2568" max="2568" width="13.4416666666667" style="4" customWidth="1"/>
    <col min="2569" max="2569" width="12.4416666666667" style="4" customWidth="1"/>
    <col min="2570" max="2816" width="8.88333333333333" style="4"/>
    <col min="2817" max="2817" width="2.44166666666667" style="4" customWidth="1"/>
    <col min="2818" max="2818" width="31" style="4" customWidth="1"/>
    <col min="2819" max="2819" width="27.2166666666667" style="4" customWidth="1"/>
    <col min="2820" max="2820" width="25" style="4" customWidth="1"/>
    <col min="2821" max="2821" width="16.775" style="4" customWidth="1"/>
    <col min="2822" max="2822" width="8.88333333333333" style="4" hidden="1" customWidth="1"/>
    <col min="2823" max="2823" width="12.4416666666667" style="4" customWidth="1"/>
    <col min="2824" max="2824" width="13.4416666666667" style="4" customWidth="1"/>
    <col min="2825" max="2825" width="12.4416666666667" style="4" customWidth="1"/>
    <col min="2826" max="3072" width="8.88333333333333" style="4"/>
    <col min="3073" max="3073" width="2.44166666666667" style="4" customWidth="1"/>
    <col min="3074" max="3074" width="31" style="4" customWidth="1"/>
    <col min="3075" max="3075" width="27.2166666666667" style="4" customWidth="1"/>
    <col min="3076" max="3076" width="25" style="4" customWidth="1"/>
    <col min="3077" max="3077" width="16.775" style="4" customWidth="1"/>
    <col min="3078" max="3078" width="8.88333333333333" style="4" hidden="1" customWidth="1"/>
    <col min="3079" max="3079" width="12.4416666666667" style="4" customWidth="1"/>
    <col min="3080" max="3080" width="13.4416666666667" style="4" customWidth="1"/>
    <col min="3081" max="3081" width="12.4416666666667" style="4" customWidth="1"/>
    <col min="3082" max="3328" width="8.88333333333333" style="4"/>
    <col min="3329" max="3329" width="2.44166666666667" style="4" customWidth="1"/>
    <col min="3330" max="3330" width="31" style="4" customWidth="1"/>
    <col min="3331" max="3331" width="27.2166666666667" style="4" customWidth="1"/>
    <col min="3332" max="3332" width="25" style="4" customWidth="1"/>
    <col min="3333" max="3333" width="16.775" style="4" customWidth="1"/>
    <col min="3334" max="3334" width="8.88333333333333" style="4" hidden="1" customWidth="1"/>
    <col min="3335" max="3335" width="12.4416666666667" style="4" customWidth="1"/>
    <col min="3336" max="3336" width="13.4416666666667" style="4" customWidth="1"/>
    <col min="3337" max="3337" width="12.4416666666667" style="4" customWidth="1"/>
    <col min="3338" max="3584" width="8.88333333333333" style="4"/>
    <col min="3585" max="3585" width="2.44166666666667" style="4" customWidth="1"/>
    <col min="3586" max="3586" width="31" style="4" customWidth="1"/>
    <col min="3587" max="3587" width="27.2166666666667" style="4" customWidth="1"/>
    <col min="3588" max="3588" width="25" style="4" customWidth="1"/>
    <col min="3589" max="3589" width="16.775" style="4" customWidth="1"/>
    <col min="3590" max="3590" width="8.88333333333333" style="4" hidden="1" customWidth="1"/>
    <col min="3591" max="3591" width="12.4416666666667" style="4" customWidth="1"/>
    <col min="3592" max="3592" width="13.4416666666667" style="4" customWidth="1"/>
    <col min="3593" max="3593" width="12.4416666666667" style="4" customWidth="1"/>
    <col min="3594" max="3840" width="8.88333333333333" style="4"/>
    <col min="3841" max="3841" width="2.44166666666667" style="4" customWidth="1"/>
    <col min="3842" max="3842" width="31" style="4" customWidth="1"/>
    <col min="3843" max="3843" width="27.2166666666667" style="4" customWidth="1"/>
    <col min="3844" max="3844" width="25" style="4" customWidth="1"/>
    <col min="3845" max="3845" width="16.775" style="4" customWidth="1"/>
    <col min="3846" max="3846" width="8.88333333333333" style="4" hidden="1" customWidth="1"/>
    <col min="3847" max="3847" width="12.4416666666667" style="4" customWidth="1"/>
    <col min="3848" max="3848" width="13.4416666666667" style="4" customWidth="1"/>
    <col min="3849" max="3849" width="12.4416666666667" style="4" customWidth="1"/>
    <col min="3850" max="4096" width="8.88333333333333" style="4"/>
    <col min="4097" max="4097" width="2.44166666666667" style="4" customWidth="1"/>
    <col min="4098" max="4098" width="31" style="4" customWidth="1"/>
    <col min="4099" max="4099" width="27.2166666666667" style="4" customWidth="1"/>
    <col min="4100" max="4100" width="25" style="4" customWidth="1"/>
    <col min="4101" max="4101" width="16.775" style="4" customWidth="1"/>
    <col min="4102" max="4102" width="8.88333333333333" style="4" hidden="1" customWidth="1"/>
    <col min="4103" max="4103" width="12.4416666666667" style="4" customWidth="1"/>
    <col min="4104" max="4104" width="13.4416666666667" style="4" customWidth="1"/>
    <col min="4105" max="4105" width="12.4416666666667" style="4" customWidth="1"/>
    <col min="4106" max="4352" width="8.88333333333333" style="4"/>
    <col min="4353" max="4353" width="2.44166666666667" style="4" customWidth="1"/>
    <col min="4354" max="4354" width="31" style="4" customWidth="1"/>
    <col min="4355" max="4355" width="27.2166666666667" style="4" customWidth="1"/>
    <col min="4356" max="4356" width="25" style="4" customWidth="1"/>
    <col min="4357" max="4357" width="16.775" style="4" customWidth="1"/>
    <col min="4358" max="4358" width="8.88333333333333" style="4" hidden="1" customWidth="1"/>
    <col min="4359" max="4359" width="12.4416666666667" style="4" customWidth="1"/>
    <col min="4360" max="4360" width="13.4416666666667" style="4" customWidth="1"/>
    <col min="4361" max="4361" width="12.4416666666667" style="4" customWidth="1"/>
    <col min="4362" max="4608" width="8.88333333333333" style="4"/>
    <col min="4609" max="4609" width="2.44166666666667" style="4" customWidth="1"/>
    <col min="4610" max="4610" width="31" style="4" customWidth="1"/>
    <col min="4611" max="4611" width="27.2166666666667" style="4" customWidth="1"/>
    <col min="4612" max="4612" width="25" style="4" customWidth="1"/>
    <col min="4613" max="4613" width="16.775" style="4" customWidth="1"/>
    <col min="4614" max="4614" width="8.88333333333333" style="4" hidden="1" customWidth="1"/>
    <col min="4615" max="4615" width="12.4416666666667" style="4" customWidth="1"/>
    <col min="4616" max="4616" width="13.4416666666667" style="4" customWidth="1"/>
    <col min="4617" max="4617" width="12.4416666666667" style="4" customWidth="1"/>
    <col min="4618" max="4864" width="8.88333333333333" style="4"/>
    <col min="4865" max="4865" width="2.44166666666667" style="4" customWidth="1"/>
    <col min="4866" max="4866" width="31" style="4" customWidth="1"/>
    <col min="4867" max="4867" width="27.2166666666667" style="4" customWidth="1"/>
    <col min="4868" max="4868" width="25" style="4" customWidth="1"/>
    <col min="4869" max="4869" width="16.775" style="4" customWidth="1"/>
    <col min="4870" max="4870" width="8.88333333333333" style="4" hidden="1" customWidth="1"/>
    <col min="4871" max="4871" width="12.4416666666667" style="4" customWidth="1"/>
    <col min="4872" max="4872" width="13.4416666666667" style="4" customWidth="1"/>
    <col min="4873" max="4873" width="12.4416666666667" style="4" customWidth="1"/>
    <col min="4874" max="5120" width="8.88333333333333" style="4"/>
    <col min="5121" max="5121" width="2.44166666666667" style="4" customWidth="1"/>
    <col min="5122" max="5122" width="31" style="4" customWidth="1"/>
    <col min="5123" max="5123" width="27.2166666666667" style="4" customWidth="1"/>
    <col min="5124" max="5124" width="25" style="4" customWidth="1"/>
    <col min="5125" max="5125" width="16.775" style="4" customWidth="1"/>
    <col min="5126" max="5126" width="8.88333333333333" style="4" hidden="1" customWidth="1"/>
    <col min="5127" max="5127" width="12.4416666666667" style="4" customWidth="1"/>
    <col min="5128" max="5128" width="13.4416666666667" style="4" customWidth="1"/>
    <col min="5129" max="5129" width="12.4416666666667" style="4" customWidth="1"/>
    <col min="5130" max="5376" width="8.88333333333333" style="4"/>
    <col min="5377" max="5377" width="2.44166666666667" style="4" customWidth="1"/>
    <col min="5378" max="5378" width="31" style="4" customWidth="1"/>
    <col min="5379" max="5379" width="27.2166666666667" style="4" customWidth="1"/>
    <col min="5380" max="5380" width="25" style="4" customWidth="1"/>
    <col min="5381" max="5381" width="16.775" style="4" customWidth="1"/>
    <col min="5382" max="5382" width="8.88333333333333" style="4" hidden="1" customWidth="1"/>
    <col min="5383" max="5383" width="12.4416666666667" style="4" customWidth="1"/>
    <col min="5384" max="5384" width="13.4416666666667" style="4" customWidth="1"/>
    <col min="5385" max="5385" width="12.4416666666667" style="4" customWidth="1"/>
    <col min="5386" max="5632" width="8.88333333333333" style="4"/>
    <col min="5633" max="5633" width="2.44166666666667" style="4" customWidth="1"/>
    <col min="5634" max="5634" width="31" style="4" customWidth="1"/>
    <col min="5635" max="5635" width="27.2166666666667" style="4" customWidth="1"/>
    <col min="5636" max="5636" width="25" style="4" customWidth="1"/>
    <col min="5637" max="5637" width="16.775" style="4" customWidth="1"/>
    <col min="5638" max="5638" width="8.88333333333333" style="4" hidden="1" customWidth="1"/>
    <col min="5639" max="5639" width="12.4416666666667" style="4" customWidth="1"/>
    <col min="5640" max="5640" width="13.4416666666667" style="4" customWidth="1"/>
    <col min="5641" max="5641" width="12.4416666666667" style="4" customWidth="1"/>
    <col min="5642" max="5888" width="8.88333333333333" style="4"/>
    <col min="5889" max="5889" width="2.44166666666667" style="4" customWidth="1"/>
    <col min="5890" max="5890" width="31" style="4" customWidth="1"/>
    <col min="5891" max="5891" width="27.2166666666667" style="4" customWidth="1"/>
    <col min="5892" max="5892" width="25" style="4" customWidth="1"/>
    <col min="5893" max="5893" width="16.775" style="4" customWidth="1"/>
    <col min="5894" max="5894" width="8.88333333333333" style="4" hidden="1" customWidth="1"/>
    <col min="5895" max="5895" width="12.4416666666667" style="4" customWidth="1"/>
    <col min="5896" max="5896" width="13.4416666666667" style="4" customWidth="1"/>
    <col min="5897" max="5897" width="12.4416666666667" style="4" customWidth="1"/>
    <col min="5898" max="6144" width="8.88333333333333" style="4"/>
    <col min="6145" max="6145" width="2.44166666666667" style="4" customWidth="1"/>
    <col min="6146" max="6146" width="31" style="4" customWidth="1"/>
    <col min="6147" max="6147" width="27.2166666666667" style="4" customWidth="1"/>
    <col min="6148" max="6148" width="25" style="4" customWidth="1"/>
    <col min="6149" max="6149" width="16.775" style="4" customWidth="1"/>
    <col min="6150" max="6150" width="8.88333333333333" style="4" hidden="1" customWidth="1"/>
    <col min="6151" max="6151" width="12.4416666666667" style="4" customWidth="1"/>
    <col min="6152" max="6152" width="13.4416666666667" style="4" customWidth="1"/>
    <col min="6153" max="6153" width="12.4416666666667" style="4" customWidth="1"/>
    <col min="6154" max="6400" width="8.88333333333333" style="4"/>
    <col min="6401" max="6401" width="2.44166666666667" style="4" customWidth="1"/>
    <col min="6402" max="6402" width="31" style="4" customWidth="1"/>
    <col min="6403" max="6403" width="27.2166666666667" style="4" customWidth="1"/>
    <col min="6404" max="6404" width="25" style="4" customWidth="1"/>
    <col min="6405" max="6405" width="16.775" style="4" customWidth="1"/>
    <col min="6406" max="6406" width="8.88333333333333" style="4" hidden="1" customWidth="1"/>
    <col min="6407" max="6407" width="12.4416666666667" style="4" customWidth="1"/>
    <col min="6408" max="6408" width="13.4416666666667" style="4" customWidth="1"/>
    <col min="6409" max="6409" width="12.4416666666667" style="4" customWidth="1"/>
    <col min="6410" max="6656" width="8.88333333333333" style="4"/>
    <col min="6657" max="6657" width="2.44166666666667" style="4" customWidth="1"/>
    <col min="6658" max="6658" width="31" style="4" customWidth="1"/>
    <col min="6659" max="6659" width="27.2166666666667" style="4" customWidth="1"/>
    <col min="6660" max="6660" width="25" style="4" customWidth="1"/>
    <col min="6661" max="6661" width="16.775" style="4" customWidth="1"/>
    <col min="6662" max="6662" width="8.88333333333333" style="4" hidden="1" customWidth="1"/>
    <col min="6663" max="6663" width="12.4416666666667" style="4" customWidth="1"/>
    <col min="6664" max="6664" width="13.4416666666667" style="4" customWidth="1"/>
    <col min="6665" max="6665" width="12.4416666666667" style="4" customWidth="1"/>
    <col min="6666" max="6912" width="8.88333333333333" style="4"/>
    <col min="6913" max="6913" width="2.44166666666667" style="4" customWidth="1"/>
    <col min="6914" max="6914" width="31" style="4" customWidth="1"/>
    <col min="6915" max="6915" width="27.2166666666667" style="4" customWidth="1"/>
    <col min="6916" max="6916" width="25" style="4" customWidth="1"/>
    <col min="6917" max="6917" width="16.775" style="4" customWidth="1"/>
    <col min="6918" max="6918" width="8.88333333333333" style="4" hidden="1" customWidth="1"/>
    <col min="6919" max="6919" width="12.4416666666667" style="4" customWidth="1"/>
    <col min="6920" max="6920" width="13.4416666666667" style="4" customWidth="1"/>
    <col min="6921" max="6921" width="12.4416666666667" style="4" customWidth="1"/>
    <col min="6922" max="7168" width="8.88333333333333" style="4"/>
    <col min="7169" max="7169" width="2.44166666666667" style="4" customWidth="1"/>
    <col min="7170" max="7170" width="31" style="4" customWidth="1"/>
    <col min="7171" max="7171" width="27.2166666666667" style="4" customWidth="1"/>
    <col min="7172" max="7172" width="25" style="4" customWidth="1"/>
    <col min="7173" max="7173" width="16.775" style="4" customWidth="1"/>
    <col min="7174" max="7174" width="8.88333333333333" style="4" hidden="1" customWidth="1"/>
    <col min="7175" max="7175" width="12.4416666666667" style="4" customWidth="1"/>
    <col min="7176" max="7176" width="13.4416666666667" style="4" customWidth="1"/>
    <col min="7177" max="7177" width="12.4416666666667" style="4" customWidth="1"/>
    <col min="7178" max="7424" width="8.88333333333333" style="4"/>
    <col min="7425" max="7425" width="2.44166666666667" style="4" customWidth="1"/>
    <col min="7426" max="7426" width="31" style="4" customWidth="1"/>
    <col min="7427" max="7427" width="27.2166666666667" style="4" customWidth="1"/>
    <col min="7428" max="7428" width="25" style="4" customWidth="1"/>
    <col min="7429" max="7429" width="16.775" style="4" customWidth="1"/>
    <col min="7430" max="7430" width="8.88333333333333" style="4" hidden="1" customWidth="1"/>
    <col min="7431" max="7431" width="12.4416666666667" style="4" customWidth="1"/>
    <col min="7432" max="7432" width="13.4416666666667" style="4" customWidth="1"/>
    <col min="7433" max="7433" width="12.4416666666667" style="4" customWidth="1"/>
    <col min="7434" max="7680" width="8.88333333333333" style="4"/>
    <col min="7681" max="7681" width="2.44166666666667" style="4" customWidth="1"/>
    <col min="7682" max="7682" width="31" style="4" customWidth="1"/>
    <col min="7683" max="7683" width="27.2166666666667" style="4" customWidth="1"/>
    <col min="7684" max="7684" width="25" style="4" customWidth="1"/>
    <col min="7685" max="7685" width="16.775" style="4" customWidth="1"/>
    <col min="7686" max="7686" width="8.88333333333333" style="4" hidden="1" customWidth="1"/>
    <col min="7687" max="7687" width="12.4416666666667" style="4" customWidth="1"/>
    <col min="7688" max="7688" width="13.4416666666667" style="4" customWidth="1"/>
    <col min="7689" max="7689" width="12.4416666666667" style="4" customWidth="1"/>
    <col min="7690" max="7936" width="8.88333333333333" style="4"/>
    <col min="7937" max="7937" width="2.44166666666667" style="4" customWidth="1"/>
    <col min="7938" max="7938" width="31" style="4" customWidth="1"/>
    <col min="7939" max="7939" width="27.2166666666667" style="4" customWidth="1"/>
    <col min="7940" max="7940" width="25" style="4" customWidth="1"/>
    <col min="7941" max="7941" width="16.775" style="4" customWidth="1"/>
    <col min="7942" max="7942" width="8.88333333333333" style="4" hidden="1" customWidth="1"/>
    <col min="7943" max="7943" width="12.4416666666667" style="4" customWidth="1"/>
    <col min="7944" max="7944" width="13.4416666666667" style="4" customWidth="1"/>
    <col min="7945" max="7945" width="12.4416666666667" style="4" customWidth="1"/>
    <col min="7946" max="8192" width="8.88333333333333" style="4"/>
    <col min="8193" max="8193" width="2.44166666666667" style="4" customWidth="1"/>
    <col min="8194" max="8194" width="31" style="4" customWidth="1"/>
    <col min="8195" max="8195" width="27.2166666666667" style="4" customWidth="1"/>
    <col min="8196" max="8196" width="25" style="4" customWidth="1"/>
    <col min="8197" max="8197" width="16.775" style="4" customWidth="1"/>
    <col min="8198" max="8198" width="8.88333333333333" style="4" hidden="1" customWidth="1"/>
    <col min="8199" max="8199" width="12.4416666666667" style="4" customWidth="1"/>
    <col min="8200" max="8200" width="13.4416666666667" style="4" customWidth="1"/>
    <col min="8201" max="8201" width="12.4416666666667" style="4" customWidth="1"/>
    <col min="8202" max="8448" width="8.88333333333333" style="4"/>
    <col min="8449" max="8449" width="2.44166666666667" style="4" customWidth="1"/>
    <col min="8450" max="8450" width="31" style="4" customWidth="1"/>
    <col min="8451" max="8451" width="27.2166666666667" style="4" customWidth="1"/>
    <col min="8452" max="8452" width="25" style="4" customWidth="1"/>
    <col min="8453" max="8453" width="16.775" style="4" customWidth="1"/>
    <col min="8454" max="8454" width="8.88333333333333" style="4" hidden="1" customWidth="1"/>
    <col min="8455" max="8455" width="12.4416666666667" style="4" customWidth="1"/>
    <col min="8456" max="8456" width="13.4416666666667" style="4" customWidth="1"/>
    <col min="8457" max="8457" width="12.4416666666667" style="4" customWidth="1"/>
    <col min="8458" max="8704" width="8.88333333333333" style="4"/>
    <col min="8705" max="8705" width="2.44166666666667" style="4" customWidth="1"/>
    <col min="8706" max="8706" width="31" style="4" customWidth="1"/>
    <col min="8707" max="8707" width="27.2166666666667" style="4" customWidth="1"/>
    <col min="8708" max="8708" width="25" style="4" customWidth="1"/>
    <col min="8709" max="8709" width="16.775" style="4" customWidth="1"/>
    <col min="8710" max="8710" width="8.88333333333333" style="4" hidden="1" customWidth="1"/>
    <col min="8711" max="8711" width="12.4416666666667" style="4" customWidth="1"/>
    <col min="8712" max="8712" width="13.4416666666667" style="4" customWidth="1"/>
    <col min="8713" max="8713" width="12.4416666666667" style="4" customWidth="1"/>
    <col min="8714" max="8960" width="8.88333333333333" style="4"/>
    <col min="8961" max="8961" width="2.44166666666667" style="4" customWidth="1"/>
    <col min="8962" max="8962" width="31" style="4" customWidth="1"/>
    <col min="8963" max="8963" width="27.2166666666667" style="4" customWidth="1"/>
    <col min="8964" max="8964" width="25" style="4" customWidth="1"/>
    <col min="8965" max="8965" width="16.775" style="4" customWidth="1"/>
    <col min="8966" max="8966" width="8.88333333333333" style="4" hidden="1" customWidth="1"/>
    <col min="8967" max="8967" width="12.4416666666667" style="4" customWidth="1"/>
    <col min="8968" max="8968" width="13.4416666666667" style="4" customWidth="1"/>
    <col min="8969" max="8969" width="12.4416666666667" style="4" customWidth="1"/>
    <col min="8970" max="9216" width="8.88333333333333" style="4"/>
    <col min="9217" max="9217" width="2.44166666666667" style="4" customWidth="1"/>
    <col min="9218" max="9218" width="31" style="4" customWidth="1"/>
    <col min="9219" max="9219" width="27.2166666666667" style="4" customWidth="1"/>
    <col min="9220" max="9220" width="25" style="4" customWidth="1"/>
    <col min="9221" max="9221" width="16.775" style="4" customWidth="1"/>
    <col min="9222" max="9222" width="8.88333333333333" style="4" hidden="1" customWidth="1"/>
    <col min="9223" max="9223" width="12.4416666666667" style="4" customWidth="1"/>
    <col min="9224" max="9224" width="13.4416666666667" style="4" customWidth="1"/>
    <col min="9225" max="9225" width="12.4416666666667" style="4" customWidth="1"/>
    <col min="9226" max="9472" width="8.88333333333333" style="4"/>
    <col min="9473" max="9473" width="2.44166666666667" style="4" customWidth="1"/>
    <col min="9474" max="9474" width="31" style="4" customWidth="1"/>
    <col min="9475" max="9475" width="27.2166666666667" style="4" customWidth="1"/>
    <col min="9476" max="9476" width="25" style="4" customWidth="1"/>
    <col min="9477" max="9477" width="16.775" style="4" customWidth="1"/>
    <col min="9478" max="9478" width="8.88333333333333" style="4" hidden="1" customWidth="1"/>
    <col min="9479" max="9479" width="12.4416666666667" style="4" customWidth="1"/>
    <col min="9480" max="9480" width="13.4416666666667" style="4" customWidth="1"/>
    <col min="9481" max="9481" width="12.4416666666667" style="4" customWidth="1"/>
    <col min="9482" max="9728" width="8.88333333333333" style="4"/>
    <col min="9729" max="9729" width="2.44166666666667" style="4" customWidth="1"/>
    <col min="9730" max="9730" width="31" style="4" customWidth="1"/>
    <col min="9731" max="9731" width="27.2166666666667" style="4" customWidth="1"/>
    <col min="9732" max="9732" width="25" style="4" customWidth="1"/>
    <col min="9733" max="9733" width="16.775" style="4" customWidth="1"/>
    <col min="9734" max="9734" width="8.88333333333333" style="4" hidden="1" customWidth="1"/>
    <col min="9735" max="9735" width="12.4416666666667" style="4" customWidth="1"/>
    <col min="9736" max="9736" width="13.4416666666667" style="4" customWidth="1"/>
    <col min="9737" max="9737" width="12.4416666666667" style="4" customWidth="1"/>
    <col min="9738" max="9984" width="8.88333333333333" style="4"/>
    <col min="9985" max="9985" width="2.44166666666667" style="4" customWidth="1"/>
    <col min="9986" max="9986" width="31" style="4" customWidth="1"/>
    <col min="9987" max="9987" width="27.2166666666667" style="4" customWidth="1"/>
    <col min="9988" max="9988" width="25" style="4" customWidth="1"/>
    <col min="9989" max="9989" width="16.775" style="4" customWidth="1"/>
    <col min="9990" max="9990" width="8.88333333333333" style="4" hidden="1" customWidth="1"/>
    <col min="9991" max="9991" width="12.4416666666667" style="4" customWidth="1"/>
    <col min="9992" max="9992" width="13.4416666666667" style="4" customWidth="1"/>
    <col min="9993" max="9993" width="12.4416666666667" style="4" customWidth="1"/>
    <col min="9994" max="10240" width="8.88333333333333" style="4"/>
    <col min="10241" max="10241" width="2.44166666666667" style="4" customWidth="1"/>
    <col min="10242" max="10242" width="31" style="4" customWidth="1"/>
    <col min="10243" max="10243" width="27.2166666666667" style="4" customWidth="1"/>
    <col min="10244" max="10244" width="25" style="4" customWidth="1"/>
    <col min="10245" max="10245" width="16.775" style="4" customWidth="1"/>
    <col min="10246" max="10246" width="8.88333333333333" style="4" hidden="1" customWidth="1"/>
    <col min="10247" max="10247" width="12.4416666666667" style="4" customWidth="1"/>
    <col min="10248" max="10248" width="13.4416666666667" style="4" customWidth="1"/>
    <col min="10249" max="10249" width="12.4416666666667" style="4" customWidth="1"/>
    <col min="10250" max="10496" width="8.88333333333333" style="4"/>
    <col min="10497" max="10497" width="2.44166666666667" style="4" customWidth="1"/>
    <col min="10498" max="10498" width="31" style="4" customWidth="1"/>
    <col min="10499" max="10499" width="27.2166666666667" style="4" customWidth="1"/>
    <col min="10500" max="10500" width="25" style="4" customWidth="1"/>
    <col min="10501" max="10501" width="16.775" style="4" customWidth="1"/>
    <col min="10502" max="10502" width="8.88333333333333" style="4" hidden="1" customWidth="1"/>
    <col min="10503" max="10503" width="12.4416666666667" style="4" customWidth="1"/>
    <col min="10504" max="10504" width="13.4416666666667" style="4" customWidth="1"/>
    <col min="10505" max="10505" width="12.4416666666667" style="4" customWidth="1"/>
    <col min="10506" max="10752" width="8.88333333333333" style="4"/>
    <col min="10753" max="10753" width="2.44166666666667" style="4" customWidth="1"/>
    <col min="10754" max="10754" width="31" style="4" customWidth="1"/>
    <col min="10755" max="10755" width="27.2166666666667" style="4" customWidth="1"/>
    <col min="10756" max="10756" width="25" style="4" customWidth="1"/>
    <col min="10757" max="10757" width="16.775" style="4" customWidth="1"/>
    <col min="10758" max="10758" width="8.88333333333333" style="4" hidden="1" customWidth="1"/>
    <col min="10759" max="10759" width="12.4416666666667" style="4" customWidth="1"/>
    <col min="10760" max="10760" width="13.4416666666667" style="4" customWidth="1"/>
    <col min="10761" max="10761" width="12.4416666666667" style="4" customWidth="1"/>
    <col min="10762" max="11008" width="8.88333333333333" style="4"/>
    <col min="11009" max="11009" width="2.44166666666667" style="4" customWidth="1"/>
    <col min="11010" max="11010" width="31" style="4" customWidth="1"/>
    <col min="11011" max="11011" width="27.2166666666667" style="4" customWidth="1"/>
    <col min="11012" max="11012" width="25" style="4" customWidth="1"/>
    <col min="11013" max="11013" width="16.775" style="4" customWidth="1"/>
    <col min="11014" max="11014" width="8.88333333333333" style="4" hidden="1" customWidth="1"/>
    <col min="11015" max="11015" width="12.4416666666667" style="4" customWidth="1"/>
    <col min="11016" max="11016" width="13.4416666666667" style="4" customWidth="1"/>
    <col min="11017" max="11017" width="12.4416666666667" style="4" customWidth="1"/>
    <col min="11018" max="11264" width="8.88333333333333" style="4"/>
    <col min="11265" max="11265" width="2.44166666666667" style="4" customWidth="1"/>
    <col min="11266" max="11266" width="31" style="4" customWidth="1"/>
    <col min="11267" max="11267" width="27.2166666666667" style="4" customWidth="1"/>
    <col min="11268" max="11268" width="25" style="4" customWidth="1"/>
    <col min="11269" max="11269" width="16.775" style="4" customWidth="1"/>
    <col min="11270" max="11270" width="8.88333333333333" style="4" hidden="1" customWidth="1"/>
    <col min="11271" max="11271" width="12.4416666666667" style="4" customWidth="1"/>
    <col min="11272" max="11272" width="13.4416666666667" style="4" customWidth="1"/>
    <col min="11273" max="11273" width="12.4416666666667" style="4" customWidth="1"/>
    <col min="11274" max="11520" width="8.88333333333333" style="4"/>
    <col min="11521" max="11521" width="2.44166666666667" style="4" customWidth="1"/>
    <col min="11522" max="11522" width="31" style="4" customWidth="1"/>
    <col min="11523" max="11523" width="27.2166666666667" style="4" customWidth="1"/>
    <col min="11524" max="11524" width="25" style="4" customWidth="1"/>
    <col min="11525" max="11525" width="16.775" style="4" customWidth="1"/>
    <col min="11526" max="11526" width="8.88333333333333" style="4" hidden="1" customWidth="1"/>
    <col min="11527" max="11527" width="12.4416666666667" style="4" customWidth="1"/>
    <col min="11528" max="11528" width="13.4416666666667" style="4" customWidth="1"/>
    <col min="11529" max="11529" width="12.4416666666667" style="4" customWidth="1"/>
    <col min="11530" max="11776" width="8.88333333333333" style="4"/>
    <col min="11777" max="11777" width="2.44166666666667" style="4" customWidth="1"/>
    <col min="11778" max="11778" width="31" style="4" customWidth="1"/>
    <col min="11779" max="11779" width="27.2166666666667" style="4" customWidth="1"/>
    <col min="11780" max="11780" width="25" style="4" customWidth="1"/>
    <col min="11781" max="11781" width="16.775" style="4" customWidth="1"/>
    <col min="11782" max="11782" width="8.88333333333333" style="4" hidden="1" customWidth="1"/>
    <col min="11783" max="11783" width="12.4416666666667" style="4" customWidth="1"/>
    <col min="11784" max="11784" width="13.4416666666667" style="4" customWidth="1"/>
    <col min="11785" max="11785" width="12.4416666666667" style="4" customWidth="1"/>
    <col min="11786" max="12032" width="8.88333333333333" style="4"/>
    <col min="12033" max="12033" width="2.44166666666667" style="4" customWidth="1"/>
    <col min="12034" max="12034" width="31" style="4" customWidth="1"/>
    <col min="12035" max="12035" width="27.2166666666667" style="4" customWidth="1"/>
    <col min="12036" max="12036" width="25" style="4" customWidth="1"/>
    <col min="12037" max="12037" width="16.775" style="4" customWidth="1"/>
    <col min="12038" max="12038" width="8.88333333333333" style="4" hidden="1" customWidth="1"/>
    <col min="12039" max="12039" width="12.4416666666667" style="4" customWidth="1"/>
    <col min="12040" max="12040" width="13.4416666666667" style="4" customWidth="1"/>
    <col min="12041" max="12041" width="12.4416666666667" style="4" customWidth="1"/>
    <col min="12042" max="12288" width="8.88333333333333" style="4"/>
    <col min="12289" max="12289" width="2.44166666666667" style="4" customWidth="1"/>
    <col min="12290" max="12290" width="31" style="4" customWidth="1"/>
    <col min="12291" max="12291" width="27.2166666666667" style="4" customWidth="1"/>
    <col min="12292" max="12292" width="25" style="4" customWidth="1"/>
    <col min="12293" max="12293" width="16.775" style="4" customWidth="1"/>
    <col min="12294" max="12294" width="8.88333333333333" style="4" hidden="1" customWidth="1"/>
    <col min="12295" max="12295" width="12.4416666666667" style="4" customWidth="1"/>
    <col min="12296" max="12296" width="13.4416666666667" style="4" customWidth="1"/>
    <col min="12297" max="12297" width="12.4416666666667" style="4" customWidth="1"/>
    <col min="12298" max="12544" width="8.88333333333333" style="4"/>
    <col min="12545" max="12545" width="2.44166666666667" style="4" customWidth="1"/>
    <col min="12546" max="12546" width="31" style="4" customWidth="1"/>
    <col min="12547" max="12547" width="27.2166666666667" style="4" customWidth="1"/>
    <col min="12548" max="12548" width="25" style="4" customWidth="1"/>
    <col min="12549" max="12549" width="16.775" style="4" customWidth="1"/>
    <col min="12550" max="12550" width="8.88333333333333" style="4" hidden="1" customWidth="1"/>
    <col min="12551" max="12551" width="12.4416666666667" style="4" customWidth="1"/>
    <col min="12552" max="12552" width="13.4416666666667" style="4" customWidth="1"/>
    <col min="12553" max="12553" width="12.4416666666667" style="4" customWidth="1"/>
    <col min="12554" max="12800" width="8.88333333333333" style="4"/>
    <col min="12801" max="12801" width="2.44166666666667" style="4" customWidth="1"/>
    <col min="12802" max="12802" width="31" style="4" customWidth="1"/>
    <col min="12803" max="12803" width="27.2166666666667" style="4" customWidth="1"/>
    <col min="12804" max="12804" width="25" style="4" customWidth="1"/>
    <col min="12805" max="12805" width="16.775" style="4" customWidth="1"/>
    <col min="12806" max="12806" width="8.88333333333333" style="4" hidden="1" customWidth="1"/>
    <col min="12807" max="12807" width="12.4416666666667" style="4" customWidth="1"/>
    <col min="12808" max="12808" width="13.4416666666667" style="4" customWidth="1"/>
    <col min="12809" max="12809" width="12.4416666666667" style="4" customWidth="1"/>
    <col min="12810" max="13056" width="8.88333333333333" style="4"/>
    <col min="13057" max="13057" width="2.44166666666667" style="4" customWidth="1"/>
    <col min="13058" max="13058" width="31" style="4" customWidth="1"/>
    <col min="13059" max="13059" width="27.2166666666667" style="4" customWidth="1"/>
    <col min="13060" max="13060" width="25" style="4" customWidth="1"/>
    <col min="13061" max="13061" width="16.775" style="4" customWidth="1"/>
    <col min="13062" max="13062" width="8.88333333333333" style="4" hidden="1" customWidth="1"/>
    <col min="13063" max="13063" width="12.4416666666667" style="4" customWidth="1"/>
    <col min="13064" max="13064" width="13.4416666666667" style="4" customWidth="1"/>
    <col min="13065" max="13065" width="12.4416666666667" style="4" customWidth="1"/>
    <col min="13066" max="13312" width="8.88333333333333" style="4"/>
    <col min="13313" max="13313" width="2.44166666666667" style="4" customWidth="1"/>
    <col min="13314" max="13314" width="31" style="4" customWidth="1"/>
    <col min="13315" max="13315" width="27.2166666666667" style="4" customWidth="1"/>
    <col min="13316" max="13316" width="25" style="4" customWidth="1"/>
    <col min="13317" max="13317" width="16.775" style="4" customWidth="1"/>
    <col min="13318" max="13318" width="8.88333333333333" style="4" hidden="1" customWidth="1"/>
    <col min="13319" max="13319" width="12.4416666666667" style="4" customWidth="1"/>
    <col min="13320" max="13320" width="13.4416666666667" style="4" customWidth="1"/>
    <col min="13321" max="13321" width="12.4416666666667" style="4" customWidth="1"/>
    <col min="13322" max="13568" width="8.88333333333333" style="4"/>
    <col min="13569" max="13569" width="2.44166666666667" style="4" customWidth="1"/>
    <col min="13570" max="13570" width="31" style="4" customWidth="1"/>
    <col min="13571" max="13571" width="27.2166666666667" style="4" customWidth="1"/>
    <col min="13572" max="13572" width="25" style="4" customWidth="1"/>
    <col min="13573" max="13573" width="16.775" style="4" customWidth="1"/>
    <col min="13574" max="13574" width="8.88333333333333" style="4" hidden="1" customWidth="1"/>
    <col min="13575" max="13575" width="12.4416666666667" style="4" customWidth="1"/>
    <col min="13576" max="13576" width="13.4416666666667" style="4" customWidth="1"/>
    <col min="13577" max="13577" width="12.4416666666667" style="4" customWidth="1"/>
    <col min="13578" max="13824" width="8.88333333333333" style="4"/>
    <col min="13825" max="13825" width="2.44166666666667" style="4" customWidth="1"/>
    <col min="13826" max="13826" width="31" style="4" customWidth="1"/>
    <col min="13827" max="13827" width="27.2166666666667" style="4" customWidth="1"/>
    <col min="13828" max="13828" width="25" style="4" customWidth="1"/>
    <col min="13829" max="13829" width="16.775" style="4" customWidth="1"/>
    <col min="13830" max="13830" width="8.88333333333333" style="4" hidden="1" customWidth="1"/>
    <col min="13831" max="13831" width="12.4416666666667" style="4" customWidth="1"/>
    <col min="13832" max="13832" width="13.4416666666667" style="4" customWidth="1"/>
    <col min="13833" max="13833" width="12.4416666666667" style="4" customWidth="1"/>
    <col min="13834" max="14080" width="8.88333333333333" style="4"/>
    <col min="14081" max="14081" width="2.44166666666667" style="4" customWidth="1"/>
    <col min="14082" max="14082" width="31" style="4" customWidth="1"/>
    <col min="14083" max="14083" width="27.2166666666667" style="4" customWidth="1"/>
    <col min="14084" max="14084" width="25" style="4" customWidth="1"/>
    <col min="14085" max="14085" width="16.775" style="4" customWidth="1"/>
    <col min="14086" max="14086" width="8.88333333333333" style="4" hidden="1" customWidth="1"/>
    <col min="14087" max="14087" width="12.4416666666667" style="4" customWidth="1"/>
    <col min="14088" max="14088" width="13.4416666666667" style="4" customWidth="1"/>
    <col min="14089" max="14089" width="12.4416666666667" style="4" customWidth="1"/>
    <col min="14090" max="14336" width="8.88333333333333" style="4"/>
    <col min="14337" max="14337" width="2.44166666666667" style="4" customWidth="1"/>
    <col min="14338" max="14338" width="31" style="4" customWidth="1"/>
    <col min="14339" max="14339" width="27.2166666666667" style="4" customWidth="1"/>
    <col min="14340" max="14340" width="25" style="4" customWidth="1"/>
    <col min="14341" max="14341" width="16.775" style="4" customWidth="1"/>
    <col min="14342" max="14342" width="8.88333333333333" style="4" hidden="1" customWidth="1"/>
    <col min="14343" max="14343" width="12.4416666666667" style="4" customWidth="1"/>
    <col min="14344" max="14344" width="13.4416666666667" style="4" customWidth="1"/>
    <col min="14345" max="14345" width="12.4416666666667" style="4" customWidth="1"/>
    <col min="14346" max="14592" width="8.88333333333333" style="4"/>
    <col min="14593" max="14593" width="2.44166666666667" style="4" customWidth="1"/>
    <col min="14594" max="14594" width="31" style="4" customWidth="1"/>
    <col min="14595" max="14595" width="27.2166666666667" style="4" customWidth="1"/>
    <col min="14596" max="14596" width="25" style="4" customWidth="1"/>
    <col min="14597" max="14597" width="16.775" style="4" customWidth="1"/>
    <col min="14598" max="14598" width="8.88333333333333" style="4" hidden="1" customWidth="1"/>
    <col min="14599" max="14599" width="12.4416666666667" style="4" customWidth="1"/>
    <col min="14600" max="14600" width="13.4416666666667" style="4" customWidth="1"/>
    <col min="14601" max="14601" width="12.4416666666667" style="4" customWidth="1"/>
    <col min="14602" max="14848" width="8.88333333333333" style="4"/>
    <col min="14849" max="14849" width="2.44166666666667" style="4" customWidth="1"/>
    <col min="14850" max="14850" width="31" style="4" customWidth="1"/>
    <col min="14851" max="14851" width="27.2166666666667" style="4" customWidth="1"/>
    <col min="14852" max="14852" width="25" style="4" customWidth="1"/>
    <col min="14853" max="14853" width="16.775" style="4" customWidth="1"/>
    <col min="14854" max="14854" width="8.88333333333333" style="4" hidden="1" customWidth="1"/>
    <col min="14855" max="14855" width="12.4416666666667" style="4" customWidth="1"/>
    <col min="14856" max="14856" width="13.4416666666667" style="4" customWidth="1"/>
    <col min="14857" max="14857" width="12.4416666666667" style="4" customWidth="1"/>
    <col min="14858" max="15104" width="8.88333333333333" style="4"/>
    <col min="15105" max="15105" width="2.44166666666667" style="4" customWidth="1"/>
    <col min="15106" max="15106" width="31" style="4" customWidth="1"/>
    <col min="15107" max="15107" width="27.2166666666667" style="4" customWidth="1"/>
    <col min="15108" max="15108" width="25" style="4" customWidth="1"/>
    <col min="15109" max="15109" width="16.775" style="4" customWidth="1"/>
    <col min="15110" max="15110" width="8.88333333333333" style="4" hidden="1" customWidth="1"/>
    <col min="15111" max="15111" width="12.4416666666667" style="4" customWidth="1"/>
    <col min="15112" max="15112" width="13.4416666666667" style="4" customWidth="1"/>
    <col min="15113" max="15113" width="12.4416666666667" style="4" customWidth="1"/>
    <col min="15114" max="15360" width="8.88333333333333" style="4"/>
    <col min="15361" max="15361" width="2.44166666666667" style="4" customWidth="1"/>
    <col min="15362" max="15362" width="31" style="4" customWidth="1"/>
    <col min="15363" max="15363" width="27.2166666666667" style="4" customWidth="1"/>
    <col min="15364" max="15364" width="25" style="4" customWidth="1"/>
    <col min="15365" max="15365" width="16.775" style="4" customWidth="1"/>
    <col min="15366" max="15366" width="8.88333333333333" style="4" hidden="1" customWidth="1"/>
    <col min="15367" max="15367" width="12.4416666666667" style="4" customWidth="1"/>
    <col min="15368" max="15368" width="13.4416666666667" style="4" customWidth="1"/>
    <col min="15369" max="15369" width="12.4416666666667" style="4" customWidth="1"/>
    <col min="15370" max="15616" width="8.88333333333333" style="4"/>
    <col min="15617" max="15617" width="2.44166666666667" style="4" customWidth="1"/>
    <col min="15618" max="15618" width="31" style="4" customWidth="1"/>
    <col min="15619" max="15619" width="27.2166666666667" style="4" customWidth="1"/>
    <col min="15620" max="15620" width="25" style="4" customWidth="1"/>
    <col min="15621" max="15621" width="16.775" style="4" customWidth="1"/>
    <col min="15622" max="15622" width="8.88333333333333" style="4" hidden="1" customWidth="1"/>
    <col min="15623" max="15623" width="12.4416666666667" style="4" customWidth="1"/>
    <col min="15624" max="15624" width="13.4416666666667" style="4" customWidth="1"/>
    <col min="15625" max="15625" width="12.4416666666667" style="4" customWidth="1"/>
    <col min="15626" max="15872" width="8.88333333333333" style="4"/>
    <col min="15873" max="15873" width="2.44166666666667" style="4" customWidth="1"/>
    <col min="15874" max="15874" width="31" style="4" customWidth="1"/>
    <col min="15875" max="15875" width="27.2166666666667" style="4" customWidth="1"/>
    <col min="15876" max="15876" width="25" style="4" customWidth="1"/>
    <col min="15877" max="15877" width="16.775" style="4" customWidth="1"/>
    <col min="15878" max="15878" width="8.88333333333333" style="4" hidden="1" customWidth="1"/>
    <col min="15879" max="15879" width="12.4416666666667" style="4" customWidth="1"/>
    <col min="15880" max="15880" width="13.4416666666667" style="4" customWidth="1"/>
    <col min="15881" max="15881" width="12.4416666666667" style="4" customWidth="1"/>
    <col min="15882" max="16128" width="8.88333333333333" style="4"/>
    <col min="16129" max="16129" width="2.44166666666667" style="4" customWidth="1"/>
    <col min="16130" max="16130" width="31" style="4" customWidth="1"/>
    <col min="16131" max="16131" width="27.2166666666667" style="4" customWidth="1"/>
    <col min="16132" max="16132" width="25" style="4" customWidth="1"/>
    <col min="16133" max="16133" width="16.775" style="4" customWidth="1"/>
    <col min="16134" max="16134" width="8.88333333333333" style="4" hidden="1" customWidth="1"/>
    <col min="16135" max="16135" width="12.4416666666667" style="4" customWidth="1"/>
    <col min="16136" max="16136" width="13.4416666666667" style="4" customWidth="1"/>
    <col min="16137" max="16137" width="12.4416666666667" style="4" customWidth="1"/>
    <col min="16138" max="16384" width="8.88333333333333" style="4"/>
  </cols>
  <sheetData>
    <row r="1" ht="18.75" customHeight="1" spans="2:2">
      <c r="B1" s="1" t="s">
        <v>1331</v>
      </c>
    </row>
    <row r="2" s="1" customFormat="1" ht="24.6" customHeight="1" spans="1:6">
      <c r="A2" s="5"/>
      <c r="B2" s="6" t="s">
        <v>1332</v>
      </c>
      <c r="C2" s="6"/>
      <c r="D2" s="7"/>
      <c r="E2" s="6"/>
      <c r="F2" s="8"/>
    </row>
    <row r="3" s="1" customFormat="1" ht="13.5" spans="1:6">
      <c r="A3" s="5"/>
      <c r="B3" s="9"/>
      <c r="C3" s="10"/>
      <c r="D3" s="10"/>
      <c r="E3" s="11"/>
      <c r="F3" s="12"/>
    </row>
    <row r="4" s="1" customFormat="1" ht="20.25" customHeight="1" spans="1:6">
      <c r="A4" s="13"/>
      <c r="B4" s="14" t="s">
        <v>1333</v>
      </c>
      <c r="C4" s="15"/>
      <c r="D4" s="16"/>
      <c r="E4" s="17" t="s">
        <v>430</v>
      </c>
      <c r="F4" s="18"/>
    </row>
    <row r="5" s="1" customFormat="1" ht="20.25" customHeight="1" spans="1:6">
      <c r="A5" s="19"/>
      <c r="B5" s="20" t="s">
        <v>1276</v>
      </c>
      <c r="C5" s="21" t="s">
        <v>1277</v>
      </c>
      <c r="D5" s="22" t="s">
        <v>1334</v>
      </c>
      <c r="E5" s="23" t="s">
        <v>1280</v>
      </c>
      <c r="F5" s="24"/>
    </row>
    <row r="6" s="1" customFormat="1" ht="20.25" customHeight="1" spans="1:11">
      <c r="A6" s="19"/>
      <c r="B6" s="25" t="s">
        <v>1281</v>
      </c>
      <c r="C6" s="26">
        <v>226302.512938</v>
      </c>
      <c r="D6" s="26">
        <v>226661.6757</v>
      </c>
      <c r="E6" s="27"/>
      <c r="F6" s="28"/>
      <c r="G6" s="1">
        <v>10000</v>
      </c>
      <c r="H6" s="2">
        <f>D6/G6</f>
        <v>22.66616757</v>
      </c>
      <c r="K6" s="46"/>
    </row>
    <row r="7" s="1" customFormat="1" ht="20.25" customHeight="1" spans="1:9">
      <c r="A7" s="19"/>
      <c r="B7" s="29" t="s">
        <v>1282</v>
      </c>
      <c r="C7" s="26">
        <f>C8+C14+C15</f>
        <v>36698.628757</v>
      </c>
      <c r="D7" s="26">
        <f>D8+D14+D15</f>
        <v>35543.545342</v>
      </c>
      <c r="E7" s="30">
        <f t="shared" ref="E7:E10" si="0">D7/C7</f>
        <v>0.968525161453623</v>
      </c>
      <c r="F7" s="31"/>
      <c r="G7" s="1">
        <v>10000</v>
      </c>
      <c r="H7" s="2">
        <f>C7/G7</f>
        <v>3.6698628757</v>
      </c>
      <c r="I7" s="2">
        <f>D7/G7</f>
        <v>3.5543545342</v>
      </c>
    </row>
    <row r="8" s="1" customFormat="1" ht="20.25" customHeight="1" spans="1:9">
      <c r="A8" s="19"/>
      <c r="B8" s="29" t="s">
        <v>1283</v>
      </c>
      <c r="C8" s="26">
        <f>SUM(C9:C13)</f>
        <v>26542.308757</v>
      </c>
      <c r="D8" s="26">
        <f>SUM(D9:D13)</f>
        <v>24547.545342</v>
      </c>
      <c r="E8" s="30">
        <f t="shared" si="0"/>
        <v>0.924845896667752</v>
      </c>
      <c r="F8" s="32"/>
      <c r="G8" s="1">
        <f>G7</f>
        <v>10000</v>
      </c>
      <c r="H8" s="2">
        <f>C8/G8</f>
        <v>2.6542308757</v>
      </c>
      <c r="I8" s="2">
        <f>D8/G8</f>
        <v>2.4547545342</v>
      </c>
    </row>
    <row r="9" s="1" customFormat="1" ht="20.25" customHeight="1" spans="1:9">
      <c r="A9" s="19"/>
      <c r="B9" s="29" t="s">
        <v>1335</v>
      </c>
      <c r="C9" s="26">
        <v>16842.008757</v>
      </c>
      <c r="D9" s="26">
        <v>14732.527628</v>
      </c>
      <c r="E9" s="30">
        <f t="shared" si="0"/>
        <v>0.874748840269826</v>
      </c>
      <c r="F9" s="33"/>
      <c r="G9" s="1">
        <f t="shared" ref="G9:G31" si="1">G8</f>
        <v>10000</v>
      </c>
      <c r="H9" s="2">
        <f t="shared" ref="H9:H31" si="2">C9/G9</f>
        <v>1.6842008757</v>
      </c>
      <c r="I9" s="2">
        <f t="shared" ref="I9:I31" si="3">D9/G9</f>
        <v>1.4732527628</v>
      </c>
    </row>
    <row r="10" s="1" customFormat="1" ht="20.25" customHeight="1" spans="1:9">
      <c r="A10" s="19"/>
      <c r="B10" s="29" t="s">
        <v>1285</v>
      </c>
      <c r="C10" s="26">
        <v>9700</v>
      </c>
      <c r="D10" s="26">
        <v>9808.678737</v>
      </c>
      <c r="E10" s="30">
        <f t="shared" si="0"/>
        <v>1.01120399350515</v>
      </c>
      <c r="F10" s="34"/>
      <c r="G10" s="1">
        <f t="shared" si="1"/>
        <v>10000</v>
      </c>
      <c r="H10" s="2">
        <f t="shared" si="2"/>
        <v>0.97</v>
      </c>
      <c r="I10" s="2">
        <f t="shared" si="3"/>
        <v>0.9808678737</v>
      </c>
    </row>
    <row r="11" s="1" customFormat="1" ht="20.25" customHeight="1" spans="1:9">
      <c r="A11" s="19"/>
      <c r="B11" s="29" t="s">
        <v>1286</v>
      </c>
      <c r="C11" s="26"/>
      <c r="D11" s="26"/>
      <c r="E11" s="30"/>
      <c r="F11" s="33"/>
      <c r="G11" s="1">
        <f t="shared" si="1"/>
        <v>10000</v>
      </c>
      <c r="H11" s="2">
        <f t="shared" si="2"/>
        <v>0</v>
      </c>
      <c r="I11" s="2">
        <f t="shared" si="3"/>
        <v>0</v>
      </c>
    </row>
    <row r="12" s="1" customFormat="1" ht="20.25" customHeight="1" spans="1:9">
      <c r="A12" s="19"/>
      <c r="B12" s="29" t="s">
        <v>1327</v>
      </c>
      <c r="C12" s="26">
        <v>0.3</v>
      </c>
      <c r="D12" s="26">
        <v>6.338977</v>
      </c>
      <c r="E12" s="30">
        <f t="shared" ref="E12:E19" si="4">D12/C12</f>
        <v>21.1299233333333</v>
      </c>
      <c r="F12" s="35"/>
      <c r="G12" s="1">
        <f t="shared" si="1"/>
        <v>10000</v>
      </c>
      <c r="H12" s="2">
        <f t="shared" si="2"/>
        <v>3e-5</v>
      </c>
      <c r="I12" s="2">
        <f t="shared" si="3"/>
        <v>0.0006338977</v>
      </c>
    </row>
    <row r="13" s="1" customFormat="1" ht="20.25" customHeight="1" spans="1:9">
      <c r="A13" s="19"/>
      <c r="B13" s="29" t="s">
        <v>1336</v>
      </c>
      <c r="C13" s="26"/>
      <c r="D13" s="26"/>
      <c r="E13" s="30"/>
      <c r="F13" s="35"/>
      <c r="G13" s="1">
        <f t="shared" si="1"/>
        <v>10000</v>
      </c>
      <c r="H13" s="2">
        <f t="shared" si="2"/>
        <v>0</v>
      </c>
      <c r="I13" s="2">
        <f t="shared" si="3"/>
        <v>0</v>
      </c>
    </row>
    <row r="14" s="1" customFormat="1" ht="20.25" customHeight="1" spans="1:9">
      <c r="A14" s="19"/>
      <c r="B14" s="29" t="s">
        <v>1290</v>
      </c>
      <c r="C14" s="26"/>
      <c r="D14" s="26"/>
      <c r="E14" s="30"/>
      <c r="F14" s="35"/>
      <c r="G14" s="1">
        <f t="shared" si="1"/>
        <v>10000</v>
      </c>
      <c r="H14" s="2">
        <f t="shared" si="2"/>
        <v>0</v>
      </c>
      <c r="I14" s="2">
        <f t="shared" si="3"/>
        <v>0</v>
      </c>
    </row>
    <row r="15" s="1" customFormat="1" ht="20.25" customHeight="1" spans="1:9">
      <c r="A15" s="19"/>
      <c r="B15" s="29" t="s">
        <v>1292</v>
      </c>
      <c r="C15" s="26">
        <v>10156.32</v>
      </c>
      <c r="D15" s="26">
        <v>10996</v>
      </c>
      <c r="E15" s="30">
        <f t="shared" si="4"/>
        <v>1.08267561478961</v>
      </c>
      <c r="F15" s="34"/>
      <c r="G15" s="1">
        <f t="shared" si="1"/>
        <v>10000</v>
      </c>
      <c r="H15" s="2">
        <f t="shared" si="2"/>
        <v>1.015632</v>
      </c>
      <c r="I15" s="2">
        <f t="shared" si="3"/>
        <v>1.0996</v>
      </c>
    </row>
    <row r="16" s="1" customFormat="1" ht="20.25" customHeight="1" spans="1:9">
      <c r="A16" s="19"/>
      <c r="B16" s="36" t="s">
        <v>1294</v>
      </c>
      <c r="C16" s="37">
        <f>C17+C27+C28</f>
        <v>28266.35922</v>
      </c>
      <c r="D16" s="37">
        <f>D17+D27+D28</f>
        <v>35826.057666</v>
      </c>
      <c r="E16" s="38">
        <f t="shared" si="4"/>
        <v>1.2674450709114</v>
      </c>
      <c r="F16" s="33"/>
      <c r="G16" s="1">
        <f t="shared" si="1"/>
        <v>10000</v>
      </c>
      <c r="H16" s="2">
        <f t="shared" si="2"/>
        <v>2.826635922</v>
      </c>
      <c r="I16" s="2">
        <f t="shared" si="3"/>
        <v>3.5826057666</v>
      </c>
    </row>
    <row r="17" s="1" customFormat="1" ht="20.25" customHeight="1" spans="1:9">
      <c r="A17" s="19"/>
      <c r="B17" s="36" t="s">
        <v>1295</v>
      </c>
      <c r="C17" s="37">
        <f>SUM(C18:C26)</f>
        <v>8297.35922</v>
      </c>
      <c r="D17" s="37">
        <f>SUM(D18:D26)</f>
        <v>10253.057666</v>
      </c>
      <c r="E17" s="38">
        <f t="shared" si="4"/>
        <v>1.23570131100097</v>
      </c>
      <c r="F17" s="34"/>
      <c r="G17" s="1">
        <f t="shared" si="1"/>
        <v>10000</v>
      </c>
      <c r="H17" s="2">
        <f t="shared" si="2"/>
        <v>0.829735922</v>
      </c>
      <c r="I17" s="2">
        <f t="shared" si="3"/>
        <v>1.0253057666</v>
      </c>
    </row>
    <row r="18" s="1" customFormat="1" ht="20.25" customHeight="1" spans="1:9">
      <c r="A18" s="19"/>
      <c r="B18" s="36" t="s">
        <v>1337</v>
      </c>
      <c r="C18" s="37">
        <v>1018.725</v>
      </c>
      <c r="D18" s="37">
        <v>1157.4195</v>
      </c>
      <c r="E18" s="38">
        <f t="shared" si="4"/>
        <v>1.13614518147685</v>
      </c>
      <c r="F18" s="33"/>
      <c r="G18" s="1">
        <f t="shared" si="1"/>
        <v>10000</v>
      </c>
      <c r="H18" s="2">
        <f t="shared" si="2"/>
        <v>0.1018725</v>
      </c>
      <c r="I18" s="2">
        <f t="shared" si="3"/>
        <v>0.11574195</v>
      </c>
    </row>
    <row r="19" s="1" customFormat="1" ht="20.25" customHeight="1" spans="1:9">
      <c r="A19" s="19"/>
      <c r="B19" s="36" t="s">
        <v>1338</v>
      </c>
      <c r="C19" s="37">
        <v>185.7895</v>
      </c>
      <c r="D19" s="37">
        <v>188.666198</v>
      </c>
      <c r="E19" s="38">
        <f t="shared" si="4"/>
        <v>1.01548364143291</v>
      </c>
      <c r="F19" s="35"/>
      <c r="G19" s="1">
        <f t="shared" si="1"/>
        <v>10000</v>
      </c>
      <c r="H19" s="2">
        <f t="shared" si="2"/>
        <v>0.01857895</v>
      </c>
      <c r="I19" s="2">
        <f t="shared" si="3"/>
        <v>0.0188666198</v>
      </c>
    </row>
    <row r="20" s="1" customFormat="1" ht="20.25" customHeight="1" spans="1:9">
      <c r="A20" s="19"/>
      <c r="B20" s="36" t="s">
        <v>1298</v>
      </c>
      <c r="C20" s="37"/>
      <c r="D20" s="37"/>
      <c r="E20" s="38"/>
      <c r="F20" s="35"/>
      <c r="G20" s="1">
        <f t="shared" si="1"/>
        <v>10000</v>
      </c>
      <c r="H20" s="2">
        <f t="shared" si="2"/>
        <v>0</v>
      </c>
      <c r="I20" s="2">
        <f t="shared" si="3"/>
        <v>0</v>
      </c>
    </row>
    <row r="21" s="1" customFormat="1" ht="20.25" customHeight="1" spans="1:9">
      <c r="A21" s="19"/>
      <c r="B21" s="36" t="s">
        <v>1339</v>
      </c>
      <c r="C21" s="37">
        <v>2.5</v>
      </c>
      <c r="D21" s="37">
        <v>0</v>
      </c>
      <c r="E21" s="38">
        <f t="shared" ref="E21:E28" si="5">D21/C21</f>
        <v>0</v>
      </c>
      <c r="F21" s="35"/>
      <c r="G21" s="1">
        <f t="shared" si="1"/>
        <v>10000</v>
      </c>
      <c r="H21" s="2">
        <f t="shared" si="2"/>
        <v>0.00025</v>
      </c>
      <c r="I21" s="2">
        <f t="shared" si="3"/>
        <v>0</v>
      </c>
    </row>
    <row r="22" s="1" customFormat="1" ht="20.25" customHeight="1" spans="1:9">
      <c r="A22" s="19"/>
      <c r="B22" s="36" t="s">
        <v>1340</v>
      </c>
      <c r="C22" s="37">
        <v>3000</v>
      </c>
      <c r="D22" s="37">
        <v>5432.587402</v>
      </c>
      <c r="E22" s="38">
        <f t="shared" si="5"/>
        <v>1.81086246733333</v>
      </c>
      <c r="F22" s="35"/>
      <c r="G22" s="1">
        <f t="shared" si="1"/>
        <v>10000</v>
      </c>
      <c r="H22" s="2">
        <f t="shared" si="2"/>
        <v>0.3</v>
      </c>
      <c r="I22" s="2">
        <f t="shared" si="3"/>
        <v>0.5432587402</v>
      </c>
    </row>
    <row r="23" s="1" customFormat="1" ht="20.25" customHeight="1" spans="1:9">
      <c r="A23" s="19"/>
      <c r="B23" s="29" t="s">
        <v>1341</v>
      </c>
      <c r="C23" s="26">
        <v>16.0943</v>
      </c>
      <c r="D23" s="26">
        <v>33.54</v>
      </c>
      <c r="E23" s="30">
        <f t="shared" si="5"/>
        <v>2.083967615864</v>
      </c>
      <c r="F23" s="35"/>
      <c r="G23" s="1">
        <f t="shared" si="1"/>
        <v>10000</v>
      </c>
      <c r="H23" s="2">
        <f t="shared" si="2"/>
        <v>0.00160943</v>
      </c>
      <c r="I23" s="2">
        <f t="shared" si="3"/>
        <v>0.003354</v>
      </c>
    </row>
    <row r="24" s="1" customFormat="1" ht="20.25" customHeight="1" spans="1:9">
      <c r="A24" s="19"/>
      <c r="B24" s="29" t="s">
        <v>1342</v>
      </c>
      <c r="C24" s="26">
        <v>74.25042</v>
      </c>
      <c r="D24" s="26">
        <v>333.7523</v>
      </c>
      <c r="E24" s="30">
        <f t="shared" si="5"/>
        <v>4.49495504537213</v>
      </c>
      <c r="F24" s="35"/>
      <c r="G24" s="1">
        <f t="shared" si="1"/>
        <v>10000</v>
      </c>
      <c r="H24" s="2">
        <f t="shared" si="2"/>
        <v>0.007425042</v>
      </c>
      <c r="I24" s="2">
        <f t="shared" si="3"/>
        <v>0.03337523</v>
      </c>
    </row>
    <row r="25" s="1" customFormat="1" ht="20.25" customHeight="1" spans="1:9">
      <c r="A25" s="19"/>
      <c r="B25" s="29" t="s">
        <v>1343</v>
      </c>
      <c r="C25" s="26">
        <v>4000</v>
      </c>
      <c r="D25" s="26">
        <v>3107.092266</v>
      </c>
      <c r="E25" s="30">
        <f t="shared" si="5"/>
        <v>0.7767730665</v>
      </c>
      <c r="F25" s="35"/>
      <c r="G25" s="1">
        <f t="shared" si="1"/>
        <v>10000</v>
      </c>
      <c r="H25" s="2">
        <f t="shared" si="2"/>
        <v>0.4</v>
      </c>
      <c r="I25" s="2">
        <f t="shared" si="3"/>
        <v>0.3107092266</v>
      </c>
    </row>
    <row r="26" s="1" customFormat="1" ht="20.25" customHeight="1" spans="1:9">
      <c r="A26" s="19"/>
      <c r="B26" s="29" t="s">
        <v>1344</v>
      </c>
      <c r="C26" s="26"/>
      <c r="D26" s="26"/>
      <c r="E26" s="30"/>
      <c r="F26" s="35"/>
      <c r="G26" s="1">
        <f t="shared" si="1"/>
        <v>10000</v>
      </c>
      <c r="H26" s="2">
        <f t="shared" si="2"/>
        <v>0</v>
      </c>
      <c r="I26" s="2">
        <f t="shared" si="3"/>
        <v>0</v>
      </c>
    </row>
    <row r="27" s="1" customFormat="1" ht="20.25" customHeight="1" spans="1:9">
      <c r="A27" s="19"/>
      <c r="B27" s="29" t="s">
        <v>1301</v>
      </c>
      <c r="C27" s="26">
        <v>19151</v>
      </c>
      <c r="D27" s="26">
        <v>24750</v>
      </c>
      <c r="E27" s="30">
        <f t="shared" si="5"/>
        <v>1.29236071223435</v>
      </c>
      <c r="F27" s="35"/>
      <c r="G27" s="1">
        <f t="shared" si="1"/>
        <v>10000</v>
      </c>
      <c r="H27" s="2">
        <f t="shared" si="2"/>
        <v>1.9151</v>
      </c>
      <c r="I27" s="2">
        <f t="shared" si="3"/>
        <v>2.475</v>
      </c>
    </row>
    <row r="28" s="1" customFormat="1" ht="20.25" customHeight="1" spans="1:9">
      <c r="A28" s="19"/>
      <c r="B28" s="29" t="s">
        <v>1303</v>
      </c>
      <c r="C28" s="26">
        <v>818</v>
      </c>
      <c r="D28" s="26">
        <v>823</v>
      </c>
      <c r="E28" s="30">
        <f t="shared" si="5"/>
        <v>1.00611246943765</v>
      </c>
      <c r="F28" s="34"/>
      <c r="G28" s="1">
        <f t="shared" si="1"/>
        <v>10000</v>
      </c>
      <c r="H28" s="2">
        <f t="shared" si="2"/>
        <v>0.0818</v>
      </c>
      <c r="I28" s="2">
        <f t="shared" si="3"/>
        <v>0.0823</v>
      </c>
    </row>
    <row r="29" s="1" customFormat="1" ht="20.25" customHeight="1" spans="1:9">
      <c r="A29" s="39"/>
      <c r="B29" s="40" t="s">
        <v>1305</v>
      </c>
      <c r="C29" s="26">
        <f>C7-C16</f>
        <v>8432.269537</v>
      </c>
      <c r="D29" s="26">
        <f>D7-D16</f>
        <v>-282.512324000003</v>
      </c>
      <c r="E29" s="30" t="s">
        <v>1345</v>
      </c>
      <c r="F29" s="41"/>
      <c r="G29" s="1">
        <f t="shared" si="1"/>
        <v>10000</v>
      </c>
      <c r="H29" s="2">
        <f t="shared" si="2"/>
        <v>0.8432269537</v>
      </c>
      <c r="I29" s="2">
        <f t="shared" si="3"/>
        <v>-0.0282512324000003</v>
      </c>
    </row>
    <row r="30" s="1" customFormat="1" ht="20.25" customHeight="1" spans="1:9">
      <c r="A30" s="42"/>
      <c r="B30" s="40" t="s">
        <v>1346</v>
      </c>
      <c r="C30" s="26"/>
      <c r="D30" s="26"/>
      <c r="E30" s="30" t="s">
        <v>1345</v>
      </c>
      <c r="F30" s="43"/>
      <c r="G30" s="1">
        <f t="shared" si="1"/>
        <v>10000</v>
      </c>
      <c r="H30" s="2">
        <f t="shared" si="2"/>
        <v>0</v>
      </c>
      <c r="I30" s="2">
        <f t="shared" si="3"/>
        <v>0</v>
      </c>
    </row>
    <row r="31" s="1" customFormat="1" ht="20.25" customHeight="1" spans="2:9">
      <c r="B31" s="40" t="s">
        <v>1306</v>
      </c>
      <c r="C31" s="44">
        <f>C6+C29</f>
        <v>234734.782475</v>
      </c>
      <c r="D31" s="44">
        <f>D6+D29-D30</f>
        <v>226379.163376</v>
      </c>
      <c r="E31" s="30" t="s">
        <v>1345</v>
      </c>
      <c r="G31" s="1">
        <f t="shared" si="1"/>
        <v>10000</v>
      </c>
      <c r="H31" s="2">
        <f t="shared" si="2"/>
        <v>23.4734782475</v>
      </c>
      <c r="I31" s="2">
        <f t="shared" si="3"/>
        <v>22.6379163376</v>
      </c>
    </row>
    <row r="32" ht="23.4" customHeight="1" spans="2:2">
      <c r="B32" s="45"/>
    </row>
  </sheetData>
  <mergeCells count="1">
    <mergeCell ref="B2:E2"/>
  </mergeCells>
  <printOptions horizontalCentered="1"/>
  <pageMargins left="0.393055555555556" right="0.393055555555556" top="0.590277777777778" bottom="0.393055555555556"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AK397"/>
  <sheetViews>
    <sheetView view="pageBreakPreview" zoomScaleNormal="80" zoomScaleSheetLayoutView="100" topLeftCell="Z52" workbookViewId="0">
      <selection activeCell="Z68" sqref="$A68:$XFD68"/>
    </sheetView>
  </sheetViews>
  <sheetFormatPr defaultColWidth="8.66666666666667" defaultRowHeight="13.5"/>
  <cols>
    <col min="1" max="2" width="8.66666666666667" hidden="1" customWidth="1"/>
    <col min="3" max="3" width="30.4416666666667" hidden="1" customWidth="1"/>
    <col min="4" max="4" width="17.6666666666667" hidden="1" customWidth="1"/>
    <col min="5" max="5" width="13.775" hidden="1" customWidth="1"/>
    <col min="6" max="6" width="8.66666666666667" hidden="1" customWidth="1"/>
    <col min="7" max="7" width="9.44166666666667" hidden="1" customWidth="1"/>
    <col min="8" max="9" width="8.66666666666667" hidden="1" customWidth="1"/>
    <col min="10" max="10" width="11.8833333333333" hidden="1" customWidth="1"/>
    <col min="11" max="24" width="8.66666666666667" hidden="1" customWidth="1"/>
    <col min="25" max="25" width="18.2166666666667" hidden="1" customWidth="1"/>
    <col min="26" max="26" width="11.7583333333333" customWidth="1"/>
    <col min="27" max="27" width="12.1333333333333" customWidth="1"/>
    <col min="28" max="28" width="13.5916666666667" customWidth="1"/>
    <col min="29" max="29" width="14" customWidth="1"/>
    <col min="30" max="30" width="21.0666666666667" customWidth="1"/>
    <col min="31" max="31" width="17.1666666666667" customWidth="1"/>
    <col min="32" max="32" width="14.2166666666667" customWidth="1"/>
    <col min="33" max="33" width="6.66666666666667" customWidth="1"/>
    <col min="34" max="34" width="6.88333333333333" customWidth="1"/>
    <col min="35" max="35" width="14.05" customWidth="1"/>
  </cols>
  <sheetData>
    <row r="1" ht="18.75" spans="1:35">
      <c r="A1" s="1058" t="s">
        <v>134</v>
      </c>
      <c r="B1" s="1059"/>
      <c r="C1" s="1059"/>
      <c r="D1" s="1059"/>
      <c r="E1" s="1059"/>
      <c r="F1" s="1059"/>
      <c r="G1" s="1059"/>
      <c r="H1" s="1059"/>
      <c r="I1" s="1059"/>
      <c r="J1" s="1059"/>
      <c r="K1" s="1059"/>
      <c r="L1" s="1059"/>
      <c r="M1" s="1059"/>
      <c r="N1" s="1059"/>
      <c r="O1" s="1059"/>
      <c r="P1" s="1059"/>
      <c r="Q1" s="1059"/>
      <c r="R1" s="1059"/>
      <c r="S1" s="1059"/>
      <c r="T1" s="1059"/>
      <c r="U1" s="1059"/>
      <c r="V1" s="1059"/>
      <c r="W1" s="1059"/>
      <c r="X1" s="1059"/>
      <c r="Y1" s="1059"/>
      <c r="Z1" s="488" t="s">
        <v>135</v>
      </c>
      <c r="AA1" s="488"/>
      <c r="AB1" s="488"/>
      <c r="AC1" s="488"/>
      <c r="AD1" s="488"/>
      <c r="AE1" s="488"/>
      <c r="AF1" s="488"/>
      <c r="AG1" s="488"/>
      <c r="AH1" s="488"/>
      <c r="AI1" s="488"/>
    </row>
    <row r="2" ht="25.5" spans="1:35">
      <c r="A2" s="1059"/>
      <c r="B2" s="1059"/>
      <c r="C2" s="1059"/>
      <c r="D2" s="1059"/>
      <c r="E2" s="1059"/>
      <c r="F2" s="1059"/>
      <c r="G2" s="1059"/>
      <c r="H2" s="1059"/>
      <c r="I2" s="1059"/>
      <c r="J2" s="1059"/>
      <c r="K2" s="1059"/>
      <c r="L2" s="1059"/>
      <c r="M2" s="1059"/>
      <c r="N2" s="1059"/>
      <c r="O2" s="1059"/>
      <c r="P2" s="1059"/>
      <c r="Q2" s="1059"/>
      <c r="R2" s="1059"/>
      <c r="S2" s="1059"/>
      <c r="T2" s="1059"/>
      <c r="U2" s="1059"/>
      <c r="V2" s="1059"/>
      <c r="W2" s="1059"/>
      <c r="X2" s="1059"/>
      <c r="Y2" s="1059"/>
      <c r="Z2" s="556" t="s">
        <v>136</v>
      </c>
      <c r="AA2" s="556"/>
      <c r="AB2" s="556"/>
      <c r="AC2" s="556"/>
      <c r="AD2" s="556"/>
      <c r="AE2" s="556"/>
      <c r="AF2" s="556"/>
      <c r="AG2" s="556"/>
      <c r="AH2" s="556"/>
      <c r="AI2" s="556"/>
    </row>
    <row r="3" ht="17.7" customHeight="1" spans="1:35">
      <c r="A3" s="1059"/>
      <c r="B3" s="1059"/>
      <c r="C3" s="1059"/>
      <c r="D3" s="1059"/>
      <c r="E3" s="1059"/>
      <c r="F3" s="1059"/>
      <c r="G3" s="1059"/>
      <c r="H3" s="1059"/>
      <c r="I3" s="1059"/>
      <c r="J3" s="1059"/>
      <c r="K3" s="1059"/>
      <c r="L3" s="1059"/>
      <c r="M3" s="1059"/>
      <c r="N3" s="1059"/>
      <c r="O3" s="1059"/>
      <c r="P3" s="1059"/>
      <c r="Q3" s="1059"/>
      <c r="R3" s="1059"/>
      <c r="S3" s="1059"/>
      <c r="T3" s="1059"/>
      <c r="U3" s="1059"/>
      <c r="V3" s="1059"/>
      <c r="W3" s="1059"/>
      <c r="X3" s="1059"/>
      <c r="Y3" s="1059"/>
      <c r="Z3" s="663" t="s">
        <v>137</v>
      </c>
      <c r="AA3" s="1097"/>
      <c r="AB3" s="1097"/>
      <c r="AC3" s="1097"/>
      <c r="AD3" s="1097"/>
      <c r="AE3" s="1097"/>
      <c r="AF3" s="1097"/>
      <c r="AG3" s="1097"/>
      <c r="AH3" s="1097"/>
      <c r="AI3" s="1097"/>
    </row>
    <row r="4" ht="27" customHeight="1" spans="1:35">
      <c r="A4" s="398" t="s">
        <v>138</v>
      </c>
      <c r="B4" s="397" t="s">
        <v>139</v>
      </c>
      <c r="C4" s="397"/>
      <c r="D4" s="397"/>
      <c r="E4" s="397"/>
      <c r="F4" s="397"/>
      <c r="G4" s="397"/>
      <c r="H4" s="397"/>
      <c r="I4" s="397"/>
      <c r="J4" s="397"/>
      <c r="K4" s="1081"/>
      <c r="L4" s="1081"/>
      <c r="M4" s="1081"/>
      <c r="N4" s="1081"/>
      <c r="O4" s="1081"/>
      <c r="P4" s="1081"/>
      <c r="Q4" s="1081"/>
      <c r="R4" s="1081"/>
      <c r="S4" s="1081"/>
      <c r="T4" s="1081"/>
      <c r="U4" s="1081"/>
      <c r="V4" s="1081"/>
      <c r="W4" s="1081"/>
      <c r="X4" s="1081"/>
      <c r="Y4" s="1081"/>
      <c r="Z4" s="561" t="s">
        <v>140</v>
      </c>
      <c r="AA4" s="294" t="s">
        <v>141</v>
      </c>
      <c r="AB4" s="560"/>
      <c r="AC4" s="560"/>
      <c r="AD4" s="560"/>
      <c r="AE4" s="560"/>
      <c r="AF4" s="560"/>
      <c r="AG4" s="560"/>
      <c r="AH4" s="560"/>
      <c r="AI4" s="560"/>
    </row>
    <row r="5" spans="1:35">
      <c r="A5" s="397" t="s">
        <v>142</v>
      </c>
      <c r="B5" s="359"/>
      <c r="C5" s="359"/>
      <c r="D5" s="359" t="s">
        <v>143</v>
      </c>
      <c r="E5" s="359" t="s">
        <v>144</v>
      </c>
      <c r="F5" s="359"/>
      <c r="G5" s="359" t="s">
        <v>145</v>
      </c>
      <c r="H5" s="1060" t="s">
        <v>146</v>
      </c>
      <c r="I5" s="1060" t="s">
        <v>147</v>
      </c>
      <c r="J5" s="1060" t="s">
        <v>148</v>
      </c>
      <c r="K5" s="1083"/>
      <c r="L5" s="1083"/>
      <c r="M5" s="1083"/>
      <c r="N5" s="1083"/>
      <c r="O5" s="1083"/>
      <c r="P5" s="1083"/>
      <c r="Q5" s="1083"/>
      <c r="R5" s="1083"/>
      <c r="S5" s="1083"/>
      <c r="T5" s="1083"/>
      <c r="U5" s="1083"/>
      <c r="V5" s="1083"/>
      <c r="W5" s="1083"/>
      <c r="X5" s="1083"/>
      <c r="Y5" s="1083"/>
      <c r="Z5" s="562" t="s">
        <v>149</v>
      </c>
      <c r="AA5" s="560"/>
      <c r="AB5" s="560"/>
      <c r="AC5" s="562" t="s">
        <v>150</v>
      </c>
      <c r="AD5" s="560" t="s">
        <v>151</v>
      </c>
      <c r="AE5" s="560"/>
      <c r="AF5" s="562" t="s">
        <v>152</v>
      </c>
      <c r="AG5" s="562" t="s">
        <v>153</v>
      </c>
      <c r="AH5" s="562" t="s">
        <v>154</v>
      </c>
      <c r="AI5" s="562" t="s">
        <v>155</v>
      </c>
    </row>
    <row r="6" ht="13.95" hidden="1" customHeight="1" spans="1:35">
      <c r="A6" s="397" t="s">
        <v>156</v>
      </c>
      <c r="B6" s="359"/>
      <c r="C6" s="359"/>
      <c r="D6" s="359" t="s">
        <v>157</v>
      </c>
      <c r="E6" s="359"/>
      <c r="F6" s="359"/>
      <c r="G6" s="359" t="s">
        <v>158</v>
      </c>
      <c r="H6" s="1061"/>
      <c r="I6" s="1061"/>
      <c r="J6" s="1061"/>
      <c r="K6" s="1083"/>
      <c r="L6" s="1083"/>
      <c r="M6" s="1083"/>
      <c r="N6" s="1083"/>
      <c r="O6" s="1083"/>
      <c r="P6" s="1083"/>
      <c r="Q6" s="1083"/>
      <c r="R6" s="1083"/>
      <c r="S6" s="1083"/>
      <c r="T6" s="1083"/>
      <c r="U6" s="1083"/>
      <c r="V6" s="1083"/>
      <c r="W6" s="1083"/>
      <c r="X6" s="1083"/>
      <c r="Y6" s="1083"/>
      <c r="Z6" s="573"/>
      <c r="AA6" s="560"/>
      <c r="AB6" s="560"/>
      <c r="AC6" s="574"/>
      <c r="AD6" s="560"/>
      <c r="AE6" s="560"/>
      <c r="AF6" s="574"/>
      <c r="AG6" s="574"/>
      <c r="AH6" s="574"/>
      <c r="AI6" s="574"/>
    </row>
    <row r="7" ht="13.95" customHeight="1" spans="1:35">
      <c r="A7" s="397" t="s">
        <v>159</v>
      </c>
      <c r="B7" s="397" t="s">
        <v>160</v>
      </c>
      <c r="C7" s="432"/>
      <c r="D7" s="1062">
        <v>939.87</v>
      </c>
      <c r="E7" s="1062">
        <v>1736.08</v>
      </c>
      <c r="F7" s="1062"/>
      <c r="G7" s="1062">
        <v>1648.74</v>
      </c>
      <c r="H7" s="1062">
        <v>10</v>
      </c>
      <c r="I7" s="1084">
        <v>0.9497</v>
      </c>
      <c r="J7" s="1062">
        <v>7</v>
      </c>
      <c r="K7" s="1085"/>
      <c r="L7" s="1085"/>
      <c r="M7" s="1085"/>
      <c r="N7" s="1085"/>
      <c r="O7" s="1085"/>
      <c r="P7" s="1085"/>
      <c r="Q7" s="1085"/>
      <c r="R7" s="1085"/>
      <c r="S7" s="1085"/>
      <c r="T7" s="1085"/>
      <c r="U7" s="1085"/>
      <c r="V7" s="1085"/>
      <c r="W7" s="1085"/>
      <c r="X7" s="1085"/>
      <c r="Y7" s="1085"/>
      <c r="Z7" s="573"/>
      <c r="AA7" s="560" t="s">
        <v>161</v>
      </c>
      <c r="AB7" s="560"/>
      <c r="AC7" s="560">
        <f>D7+D67+D101+E145+C190+D230+E273+D326+D365</f>
        <v>24152.84</v>
      </c>
      <c r="AD7" s="1098">
        <f>E7+E67+E101+F145+E190+E230+F273+E326+E365</f>
        <v>36127.33</v>
      </c>
      <c r="AE7" s="1099"/>
      <c r="AF7" s="560">
        <f>G7+G67+G101+G145+F190+G230+G273+G326+G365+0.01</f>
        <v>33281.74</v>
      </c>
      <c r="AG7" s="560">
        <v>10</v>
      </c>
      <c r="AH7" s="579">
        <f>AF7/AD7</f>
        <v>0.92123442280401</v>
      </c>
      <c r="AI7" s="560">
        <v>8</v>
      </c>
    </row>
    <row r="8" ht="15" customHeight="1" spans="1:35">
      <c r="A8" s="368"/>
      <c r="B8" s="398" t="s">
        <v>162</v>
      </c>
      <c r="C8" s="1063"/>
      <c r="D8" s="1063"/>
      <c r="E8" s="1063"/>
      <c r="F8" s="1063"/>
      <c r="G8" s="398" t="s">
        <v>163</v>
      </c>
      <c r="H8" s="1063"/>
      <c r="I8" s="1063"/>
      <c r="J8" s="1063"/>
      <c r="K8" s="1086"/>
      <c r="L8" s="1086"/>
      <c r="M8" s="1086"/>
      <c r="N8" s="1086"/>
      <c r="O8" s="1086"/>
      <c r="P8" s="1086"/>
      <c r="Q8" s="1086"/>
      <c r="R8" s="1086"/>
      <c r="S8" s="1086"/>
      <c r="T8" s="1086"/>
      <c r="U8" s="1086"/>
      <c r="V8" s="1086"/>
      <c r="W8" s="1086"/>
      <c r="X8" s="1086"/>
      <c r="Y8" s="1086"/>
      <c r="Z8" s="563"/>
      <c r="AA8" s="704" t="s">
        <v>162</v>
      </c>
      <c r="AB8" s="561"/>
      <c r="AC8" s="561"/>
      <c r="AD8" s="561"/>
      <c r="AE8" s="561"/>
      <c r="AF8" s="704" t="s">
        <v>163</v>
      </c>
      <c r="AG8" s="561"/>
      <c r="AH8" s="561"/>
      <c r="AI8" s="561"/>
    </row>
    <row r="9" ht="15" customHeight="1" spans="1:35">
      <c r="A9" s="368"/>
      <c r="B9" s="1064" t="s">
        <v>164</v>
      </c>
      <c r="C9" s="1063"/>
      <c r="D9" s="1063"/>
      <c r="E9" s="1063"/>
      <c r="F9" s="1063"/>
      <c r="G9" s="398" t="s">
        <v>165</v>
      </c>
      <c r="H9" s="1063"/>
      <c r="I9" s="1063"/>
      <c r="J9" s="1063"/>
      <c r="K9" s="1086"/>
      <c r="L9" s="1086"/>
      <c r="M9" s="1086"/>
      <c r="N9" s="1086"/>
      <c r="O9" s="1086"/>
      <c r="P9" s="1086"/>
      <c r="Q9" s="1086"/>
      <c r="R9" s="1086"/>
      <c r="S9" s="1086"/>
      <c r="T9" s="1086"/>
      <c r="U9" s="1086"/>
      <c r="V9" s="1086"/>
      <c r="W9" s="1086"/>
      <c r="X9" s="1086"/>
      <c r="Y9" s="1086"/>
      <c r="Z9" s="563"/>
      <c r="AA9" s="561" t="s">
        <v>166</v>
      </c>
      <c r="AB9" s="561"/>
      <c r="AC9" s="561"/>
      <c r="AD9" s="561"/>
      <c r="AE9" s="561"/>
      <c r="AF9" s="704" t="s">
        <v>167</v>
      </c>
      <c r="AG9" s="561"/>
      <c r="AH9" s="561"/>
      <c r="AI9" s="561"/>
    </row>
    <row r="10" ht="15" customHeight="1" spans="1:35">
      <c r="A10" s="368"/>
      <c r="B10" s="1063" t="s">
        <v>168</v>
      </c>
      <c r="C10" s="1063"/>
      <c r="D10" s="1063"/>
      <c r="E10" s="1063"/>
      <c r="F10" s="1063"/>
      <c r="G10" s="1064" t="s">
        <v>169</v>
      </c>
      <c r="H10" s="1063"/>
      <c r="I10" s="1063"/>
      <c r="J10" s="1063"/>
      <c r="K10" s="1086"/>
      <c r="L10" s="1086"/>
      <c r="M10" s="1086"/>
      <c r="N10" s="1086"/>
      <c r="O10" s="1086"/>
      <c r="P10" s="1086"/>
      <c r="Q10" s="1086"/>
      <c r="R10" s="1086"/>
      <c r="S10" s="1086"/>
      <c r="T10" s="1086"/>
      <c r="U10" s="1086"/>
      <c r="V10" s="1086"/>
      <c r="W10" s="1086"/>
      <c r="X10" s="1086"/>
      <c r="Y10" s="1086"/>
      <c r="Z10" s="563"/>
      <c r="AA10" s="1100" t="s">
        <v>170</v>
      </c>
      <c r="AB10" s="1100"/>
      <c r="AC10" s="1100"/>
      <c r="AD10" s="1100"/>
      <c r="AE10" s="1100"/>
      <c r="AF10" s="1101" t="s">
        <v>171</v>
      </c>
      <c r="AG10" s="567"/>
      <c r="AH10" s="567"/>
      <c r="AI10" s="567"/>
    </row>
    <row r="11" ht="15" customHeight="1" spans="1:35">
      <c r="A11" s="368"/>
      <c r="B11" s="398" t="s">
        <v>172</v>
      </c>
      <c r="C11" s="398"/>
      <c r="D11" s="398"/>
      <c r="E11" s="398"/>
      <c r="F11" s="398"/>
      <c r="G11" s="398"/>
      <c r="H11" s="398"/>
      <c r="I11" s="398"/>
      <c r="J11" s="398"/>
      <c r="K11" s="1087"/>
      <c r="L11" s="1087"/>
      <c r="M11" s="1087"/>
      <c r="N11" s="1087"/>
      <c r="O11" s="1087"/>
      <c r="P11" s="1087"/>
      <c r="Q11" s="1087"/>
      <c r="R11" s="1087"/>
      <c r="S11" s="1087"/>
      <c r="T11" s="1087"/>
      <c r="U11" s="1087"/>
      <c r="V11" s="1087"/>
      <c r="W11" s="1087"/>
      <c r="X11" s="1087"/>
      <c r="Y11" s="1087"/>
      <c r="Z11" s="563"/>
      <c r="AA11" s="704" t="s">
        <v>173</v>
      </c>
      <c r="AB11" s="561"/>
      <c r="AC11" s="561"/>
      <c r="AD11" s="561"/>
      <c r="AE11" s="561"/>
      <c r="AF11" s="561"/>
      <c r="AG11" s="561"/>
      <c r="AH11" s="561"/>
      <c r="AI11" s="561"/>
    </row>
    <row r="12" ht="15" customHeight="1" spans="1:35">
      <c r="A12" s="368"/>
      <c r="B12" s="404" t="s">
        <v>174</v>
      </c>
      <c r="C12" s="404"/>
      <c r="D12" s="404"/>
      <c r="E12" s="404"/>
      <c r="F12" s="404"/>
      <c r="G12" s="398"/>
      <c r="H12" s="398"/>
      <c r="I12" s="398"/>
      <c r="J12" s="398"/>
      <c r="K12" s="1087"/>
      <c r="L12" s="1087"/>
      <c r="M12" s="1087"/>
      <c r="N12" s="1087"/>
      <c r="O12" s="1087"/>
      <c r="P12" s="1087"/>
      <c r="Q12" s="1087"/>
      <c r="R12" s="1087"/>
      <c r="S12" s="1087"/>
      <c r="T12" s="1087"/>
      <c r="U12" s="1087"/>
      <c r="V12" s="1087"/>
      <c r="W12" s="1087"/>
      <c r="X12" s="1087"/>
      <c r="Y12" s="1087"/>
      <c r="Z12" s="566"/>
      <c r="AA12" s="1102" t="s">
        <v>175</v>
      </c>
      <c r="AB12" s="1103"/>
      <c r="AC12" s="1103"/>
      <c r="AD12" s="1103"/>
      <c r="AE12" s="1103"/>
      <c r="AF12" s="561"/>
      <c r="AG12" s="561"/>
      <c r="AH12" s="561"/>
      <c r="AI12" s="561"/>
    </row>
    <row r="13" ht="13.95" customHeight="1" spans="1:35">
      <c r="A13" s="397" t="s">
        <v>176</v>
      </c>
      <c r="B13" s="397" t="s">
        <v>177</v>
      </c>
      <c r="C13" s="397"/>
      <c r="D13" s="397"/>
      <c r="E13" s="397"/>
      <c r="F13" s="397"/>
      <c r="G13" s="397" t="s">
        <v>178</v>
      </c>
      <c r="H13" s="397"/>
      <c r="I13" s="397"/>
      <c r="J13" s="397"/>
      <c r="K13" s="1081"/>
      <c r="L13" s="1081"/>
      <c r="M13" s="1081"/>
      <c r="N13" s="1081"/>
      <c r="O13" s="1081"/>
      <c r="P13" s="1081"/>
      <c r="Q13" s="1081"/>
      <c r="R13" s="1081"/>
      <c r="S13" s="1081"/>
      <c r="T13" s="1081"/>
      <c r="U13" s="1081"/>
      <c r="V13" s="1081"/>
      <c r="W13" s="1081"/>
      <c r="X13" s="1081"/>
      <c r="Y13" s="1081"/>
      <c r="Z13" s="560" t="s">
        <v>179</v>
      </c>
      <c r="AA13" s="560" t="s">
        <v>180</v>
      </c>
      <c r="AB13" s="560"/>
      <c r="AC13" s="560"/>
      <c r="AD13" s="560"/>
      <c r="AE13" s="560"/>
      <c r="AF13" s="560" t="s">
        <v>181</v>
      </c>
      <c r="AG13" s="560"/>
      <c r="AH13" s="560"/>
      <c r="AI13" s="560"/>
    </row>
    <row r="14" ht="13.95" customHeight="1" spans="1:35">
      <c r="A14" s="397"/>
      <c r="B14" s="399" t="s">
        <v>182</v>
      </c>
      <c r="C14" s="399"/>
      <c r="D14" s="399"/>
      <c r="E14" s="399"/>
      <c r="F14" s="399"/>
      <c r="G14" s="400" t="s">
        <v>183</v>
      </c>
      <c r="H14" s="400"/>
      <c r="I14" s="400"/>
      <c r="J14" s="400"/>
      <c r="K14" s="1088"/>
      <c r="L14" s="1088"/>
      <c r="M14" s="1088"/>
      <c r="N14" s="1088"/>
      <c r="O14" s="1088"/>
      <c r="P14" s="1088"/>
      <c r="Q14" s="1088"/>
      <c r="R14" s="1088"/>
      <c r="S14" s="1088"/>
      <c r="T14" s="1088"/>
      <c r="U14" s="1088"/>
      <c r="V14" s="1088"/>
      <c r="W14" s="1088"/>
      <c r="X14" s="1088"/>
      <c r="Y14" s="1088"/>
      <c r="Z14" s="560"/>
      <c r="AA14" s="560" t="s">
        <v>184</v>
      </c>
      <c r="AB14" s="560"/>
      <c r="AC14" s="560"/>
      <c r="AD14" s="560"/>
      <c r="AE14" s="560"/>
      <c r="AF14" s="561" t="s">
        <v>185</v>
      </c>
      <c r="AG14" s="561"/>
      <c r="AH14" s="561"/>
      <c r="AI14" s="561"/>
    </row>
    <row r="15" ht="13.95" customHeight="1" spans="1:35">
      <c r="A15" s="397"/>
      <c r="B15" s="399" t="s">
        <v>186</v>
      </c>
      <c r="C15" s="399"/>
      <c r="D15" s="399"/>
      <c r="E15" s="399"/>
      <c r="F15" s="399"/>
      <c r="G15" s="400" t="str">
        <f t="shared" ref="G15:G18" si="0">B15</f>
        <v>开展公共就业服务专项活动5项</v>
      </c>
      <c r="H15" s="400"/>
      <c r="I15" s="400"/>
      <c r="J15" s="400"/>
      <c r="K15" s="1088"/>
      <c r="L15" s="1088"/>
      <c r="M15" s="1088"/>
      <c r="N15" s="1088"/>
      <c r="O15" s="1088"/>
      <c r="P15" s="1088"/>
      <c r="Q15" s="1088"/>
      <c r="R15" s="1088"/>
      <c r="S15" s="1088"/>
      <c r="T15" s="1088"/>
      <c r="U15" s="1088"/>
      <c r="V15" s="1088"/>
      <c r="W15" s="1088"/>
      <c r="X15" s="1088"/>
      <c r="Y15" s="1088"/>
      <c r="Z15" s="560"/>
      <c r="AA15" s="560" t="s">
        <v>187</v>
      </c>
      <c r="AB15" s="560"/>
      <c r="AC15" s="560"/>
      <c r="AD15" s="560"/>
      <c r="AE15" s="560"/>
      <c r="AF15" s="561"/>
      <c r="AG15" s="561"/>
      <c r="AH15" s="561"/>
      <c r="AI15" s="561"/>
    </row>
    <row r="16" ht="15" customHeight="1" spans="1:35">
      <c r="A16" s="397"/>
      <c r="B16" s="1065" t="s">
        <v>188</v>
      </c>
      <c r="C16" s="1066"/>
      <c r="D16" s="1066"/>
      <c r="E16" s="1067"/>
      <c r="F16" s="1068"/>
      <c r="G16" s="400" t="str">
        <f t="shared" si="0"/>
        <v>开展创新创业活动2项　　</v>
      </c>
      <c r="H16" s="400"/>
      <c r="I16" s="400"/>
      <c r="J16" s="400"/>
      <c r="K16" s="1088"/>
      <c r="L16" s="1088"/>
      <c r="M16" s="1088"/>
      <c r="N16" s="1088"/>
      <c r="O16" s="1088"/>
      <c r="P16" s="1088"/>
      <c r="Q16" s="1088"/>
      <c r="R16" s="1088"/>
      <c r="S16" s="1088"/>
      <c r="T16" s="1088"/>
      <c r="U16" s="1088"/>
      <c r="V16" s="1088"/>
      <c r="W16" s="1088"/>
      <c r="X16" s="1088"/>
      <c r="Y16" s="1088"/>
      <c r="Z16" s="560"/>
      <c r="AA16" s="560" t="s">
        <v>189</v>
      </c>
      <c r="AB16" s="560"/>
      <c r="AC16" s="560"/>
      <c r="AD16" s="560"/>
      <c r="AE16" s="560"/>
      <c r="AF16" s="561"/>
      <c r="AG16" s="561"/>
      <c r="AH16" s="561"/>
      <c r="AI16" s="561"/>
    </row>
    <row r="17" ht="13.95" customHeight="1" spans="1:35">
      <c r="A17" s="397"/>
      <c r="B17" s="399" t="s">
        <v>190</v>
      </c>
      <c r="C17" s="399"/>
      <c r="D17" s="399"/>
      <c r="E17" s="399"/>
      <c r="F17" s="399"/>
      <c r="G17" s="400" t="s">
        <v>190</v>
      </c>
      <c r="H17" s="400"/>
      <c r="I17" s="400"/>
      <c r="J17" s="400"/>
      <c r="K17" s="1088"/>
      <c r="L17" s="1088"/>
      <c r="M17" s="1088"/>
      <c r="N17" s="1088"/>
      <c r="O17" s="1088"/>
      <c r="P17" s="1088"/>
      <c r="Q17" s="1088"/>
      <c r="R17" s="1088"/>
      <c r="S17" s="1088"/>
      <c r="T17" s="1088"/>
      <c r="U17" s="1088"/>
      <c r="V17" s="1088"/>
      <c r="W17" s="1088"/>
      <c r="X17" s="1088"/>
      <c r="Y17" s="1088"/>
      <c r="Z17" s="560"/>
      <c r="AA17" s="560" t="s">
        <v>191</v>
      </c>
      <c r="AB17" s="560"/>
      <c r="AC17" s="560"/>
      <c r="AD17" s="560"/>
      <c r="AE17" s="560"/>
      <c r="AF17" s="561"/>
      <c r="AG17" s="561"/>
      <c r="AH17" s="561"/>
      <c r="AI17" s="561"/>
    </row>
    <row r="18" ht="13.95" customHeight="1" spans="1:35">
      <c r="A18" s="397"/>
      <c r="B18" s="399" t="s">
        <v>192</v>
      </c>
      <c r="C18" s="399"/>
      <c r="D18" s="399"/>
      <c r="E18" s="399"/>
      <c r="F18" s="399"/>
      <c r="G18" s="400" t="str">
        <f t="shared" si="0"/>
        <v>落实失业保险政策，维护社会稳定</v>
      </c>
      <c r="H18" s="400"/>
      <c r="I18" s="400"/>
      <c r="J18" s="400"/>
      <c r="K18" s="1088"/>
      <c r="L18" s="1088"/>
      <c r="M18" s="1088"/>
      <c r="N18" s="1088"/>
      <c r="O18" s="1088"/>
      <c r="P18" s="1088"/>
      <c r="Q18" s="1088"/>
      <c r="R18" s="1088"/>
      <c r="S18" s="1088"/>
      <c r="T18" s="1088"/>
      <c r="U18" s="1088"/>
      <c r="V18" s="1088"/>
      <c r="W18" s="1088"/>
      <c r="X18" s="1088"/>
      <c r="Y18" s="1088"/>
      <c r="Z18" s="560"/>
      <c r="AA18" s="560" t="s">
        <v>193</v>
      </c>
      <c r="AB18" s="560"/>
      <c r="AC18" s="560"/>
      <c r="AD18" s="560"/>
      <c r="AE18" s="560"/>
      <c r="AF18" s="561"/>
      <c r="AG18" s="561"/>
      <c r="AH18" s="561"/>
      <c r="AI18" s="561"/>
    </row>
    <row r="19" spans="1:35">
      <c r="A19" s="397" t="s">
        <v>194</v>
      </c>
      <c r="B19" s="397" t="s">
        <v>195</v>
      </c>
      <c r="C19" s="397" t="s">
        <v>196</v>
      </c>
      <c r="D19" s="397" t="s">
        <v>197</v>
      </c>
      <c r="E19" s="397"/>
      <c r="F19" s="397" t="s">
        <v>198</v>
      </c>
      <c r="G19" s="397" t="s">
        <v>199</v>
      </c>
      <c r="H19" s="397" t="s">
        <v>146</v>
      </c>
      <c r="I19" s="397" t="s">
        <v>148</v>
      </c>
      <c r="J19" s="1089" t="s">
        <v>200</v>
      </c>
      <c r="K19" s="1090"/>
      <c r="L19" s="1090"/>
      <c r="M19" s="1090"/>
      <c r="N19" s="1090"/>
      <c r="O19" s="1090"/>
      <c r="P19" s="1090"/>
      <c r="Q19" s="1090"/>
      <c r="R19" s="1090"/>
      <c r="S19" s="1090"/>
      <c r="T19" s="1090"/>
      <c r="U19" s="1090"/>
      <c r="V19" s="1090"/>
      <c r="W19" s="1090"/>
      <c r="X19" s="1090"/>
      <c r="Y19" s="1090"/>
      <c r="Z19" s="1104" t="s">
        <v>201</v>
      </c>
      <c r="AA19" s="560" t="s">
        <v>202</v>
      </c>
      <c r="AB19" s="560" t="s">
        <v>203</v>
      </c>
      <c r="AC19" s="560" t="s">
        <v>204</v>
      </c>
      <c r="AD19" s="560"/>
      <c r="AE19" s="560" t="s">
        <v>205</v>
      </c>
      <c r="AF19" s="560" t="s">
        <v>206</v>
      </c>
      <c r="AG19" s="560" t="s">
        <v>153</v>
      </c>
      <c r="AH19" s="560" t="s">
        <v>155</v>
      </c>
      <c r="AI19" s="560" t="s">
        <v>207</v>
      </c>
    </row>
    <row r="20" spans="1:35">
      <c r="A20" s="397"/>
      <c r="B20" s="397"/>
      <c r="C20" s="397"/>
      <c r="D20" s="397"/>
      <c r="E20" s="397"/>
      <c r="F20" s="397" t="s">
        <v>208</v>
      </c>
      <c r="G20" s="397" t="s">
        <v>209</v>
      </c>
      <c r="H20" s="397"/>
      <c r="I20" s="397"/>
      <c r="J20" s="1089" t="s">
        <v>210</v>
      </c>
      <c r="K20" s="1090"/>
      <c r="L20" s="1090"/>
      <c r="M20" s="1090"/>
      <c r="N20" s="1090"/>
      <c r="O20" s="1090"/>
      <c r="P20" s="1090"/>
      <c r="Q20" s="1090"/>
      <c r="R20" s="1090"/>
      <c r="S20" s="1090"/>
      <c r="T20" s="1090"/>
      <c r="U20" s="1090"/>
      <c r="V20" s="1090"/>
      <c r="W20" s="1090"/>
      <c r="X20" s="1090"/>
      <c r="Y20" s="1090"/>
      <c r="Z20" s="1105"/>
      <c r="AA20" s="560"/>
      <c r="AB20" s="560"/>
      <c r="AC20" s="560"/>
      <c r="AD20" s="560"/>
      <c r="AE20" s="560"/>
      <c r="AF20" s="560"/>
      <c r="AG20" s="560"/>
      <c r="AH20" s="560"/>
      <c r="AI20" s="560"/>
    </row>
    <row r="21" ht="15" hidden="1" customHeight="1" spans="1:35">
      <c r="A21" s="397"/>
      <c r="B21" s="397"/>
      <c r="C21" s="397"/>
      <c r="D21" s="397"/>
      <c r="E21" s="397"/>
      <c r="F21" s="1069"/>
      <c r="G21" s="1069"/>
      <c r="H21" s="397"/>
      <c r="I21" s="397"/>
      <c r="J21" s="1089" t="s">
        <v>211</v>
      </c>
      <c r="K21" s="1090"/>
      <c r="L21" s="1090"/>
      <c r="M21" s="1090"/>
      <c r="N21" s="1090"/>
      <c r="O21" s="1090"/>
      <c r="P21" s="1090"/>
      <c r="Q21" s="1090"/>
      <c r="R21" s="1090"/>
      <c r="S21" s="1090"/>
      <c r="T21" s="1090"/>
      <c r="U21" s="1090"/>
      <c r="V21" s="1090"/>
      <c r="W21" s="1090"/>
      <c r="X21" s="1090"/>
      <c r="Y21" s="1090"/>
      <c r="Z21" s="1105"/>
      <c r="AA21" s="560"/>
      <c r="AB21" s="560"/>
      <c r="AC21" s="560"/>
      <c r="AD21" s="560"/>
      <c r="AE21" s="560"/>
      <c r="AF21" s="560"/>
      <c r="AG21" s="560"/>
      <c r="AH21" s="560"/>
      <c r="AI21" s="560"/>
    </row>
    <row r="22" ht="17.25" customHeight="1" spans="1:35">
      <c r="A22" s="397"/>
      <c r="B22" s="397" t="s">
        <v>212</v>
      </c>
      <c r="C22" s="397" t="s">
        <v>213</v>
      </c>
      <c r="D22" s="206" t="s">
        <v>214</v>
      </c>
      <c r="E22" s="206"/>
      <c r="F22" s="207" t="s">
        <v>215</v>
      </c>
      <c r="G22" s="1070">
        <v>0.7302</v>
      </c>
      <c r="H22" s="429">
        <v>3</v>
      </c>
      <c r="I22" s="429">
        <v>3</v>
      </c>
      <c r="J22" s="421"/>
      <c r="K22" s="1091"/>
      <c r="L22" s="1091"/>
      <c r="M22" s="1091"/>
      <c r="N22" s="1091"/>
      <c r="O22" s="1091"/>
      <c r="P22" s="1091"/>
      <c r="Q22" s="1091"/>
      <c r="R22" s="1091"/>
      <c r="S22" s="1091"/>
      <c r="T22" s="1091"/>
      <c r="U22" s="1091"/>
      <c r="V22" s="1091"/>
      <c r="W22" s="1091"/>
      <c r="X22" s="1091"/>
      <c r="Y22" s="1091"/>
      <c r="Z22" s="1105"/>
      <c r="AA22" s="560" t="s">
        <v>216</v>
      </c>
      <c r="AB22" s="560" t="s">
        <v>217</v>
      </c>
      <c r="AC22" s="570" t="s">
        <v>218</v>
      </c>
      <c r="AD22" s="570"/>
      <c r="AE22" s="575" t="s">
        <v>219</v>
      </c>
      <c r="AF22" s="576">
        <f>附件1部门整体础数据表!L5/附件1部门整体础数据表!J5</f>
        <v>1.15909090909091</v>
      </c>
      <c r="AG22" s="571">
        <v>3</v>
      </c>
      <c r="AH22" s="571">
        <v>0</v>
      </c>
      <c r="AI22" s="561"/>
    </row>
    <row r="23" ht="17.25" customHeight="1" spans="1:35">
      <c r="A23" s="397"/>
      <c r="B23" s="397"/>
      <c r="C23" s="397"/>
      <c r="D23" s="206" t="s">
        <v>220</v>
      </c>
      <c r="E23" s="206"/>
      <c r="F23" s="413" t="s">
        <v>221</v>
      </c>
      <c r="G23" s="413" t="s">
        <v>221</v>
      </c>
      <c r="H23" s="429">
        <v>3</v>
      </c>
      <c r="I23" s="429">
        <v>3</v>
      </c>
      <c r="J23" s="421"/>
      <c r="K23" s="1091"/>
      <c r="L23" s="1091"/>
      <c r="M23" s="1091"/>
      <c r="N23" s="1091"/>
      <c r="O23" s="1091"/>
      <c r="P23" s="1091"/>
      <c r="Q23" s="1091"/>
      <c r="R23" s="1091"/>
      <c r="S23" s="1091"/>
      <c r="T23" s="1091"/>
      <c r="U23" s="1091"/>
      <c r="V23" s="1091"/>
      <c r="W23" s="1091"/>
      <c r="X23" s="1091"/>
      <c r="Y23" s="1091"/>
      <c r="Z23" s="1105"/>
      <c r="AA23" s="572"/>
      <c r="AB23" s="572"/>
      <c r="AC23" s="601" t="s">
        <v>222</v>
      </c>
      <c r="AD23" s="601"/>
      <c r="AE23" s="575">
        <v>1</v>
      </c>
      <c r="AF23" s="224" t="s">
        <v>223</v>
      </c>
      <c r="AG23" s="571">
        <v>2</v>
      </c>
      <c r="AH23" s="571">
        <v>2</v>
      </c>
      <c r="AI23" s="561"/>
    </row>
    <row r="24" ht="17.25" customHeight="1" spans="1:35">
      <c r="A24" s="397"/>
      <c r="B24" s="397"/>
      <c r="C24" s="397"/>
      <c r="D24" s="206" t="s">
        <v>224</v>
      </c>
      <c r="E24" s="206"/>
      <c r="F24" s="413" t="s">
        <v>225</v>
      </c>
      <c r="G24" s="413" t="s">
        <v>225</v>
      </c>
      <c r="H24" s="429">
        <v>2</v>
      </c>
      <c r="I24" s="429">
        <v>2</v>
      </c>
      <c r="J24" s="421"/>
      <c r="K24" s="1091"/>
      <c r="L24" s="1091"/>
      <c r="M24" s="1091"/>
      <c r="N24" s="1091"/>
      <c r="O24" s="1091"/>
      <c r="P24" s="1091"/>
      <c r="Q24" s="1091"/>
      <c r="R24" s="1091"/>
      <c r="S24" s="1091"/>
      <c r="T24" s="1091"/>
      <c r="U24" s="1091"/>
      <c r="V24" s="1091"/>
      <c r="W24" s="1091"/>
      <c r="X24" s="1091"/>
      <c r="Y24" s="1091"/>
      <c r="Z24" s="1105"/>
      <c r="AA24" s="572"/>
      <c r="AB24" s="572"/>
      <c r="AC24" s="601" t="s">
        <v>226</v>
      </c>
      <c r="AD24" s="601"/>
      <c r="AE24" s="571" t="s">
        <v>227</v>
      </c>
      <c r="AF24" s="571" t="s">
        <v>228</v>
      </c>
      <c r="AG24" s="571">
        <v>2</v>
      </c>
      <c r="AH24" s="571">
        <v>2</v>
      </c>
      <c r="AI24" s="561"/>
    </row>
    <row r="25" ht="17.25" customHeight="1" spans="1:35">
      <c r="A25" s="397"/>
      <c r="B25" s="397"/>
      <c r="C25" s="397"/>
      <c r="D25" s="206" t="s">
        <v>229</v>
      </c>
      <c r="E25" s="206"/>
      <c r="F25" s="413" t="s">
        <v>230</v>
      </c>
      <c r="G25" s="413" t="s">
        <v>231</v>
      </c>
      <c r="H25" s="425">
        <v>3</v>
      </c>
      <c r="I25" s="425">
        <v>3</v>
      </c>
      <c r="J25" s="421"/>
      <c r="K25" s="1091"/>
      <c r="L25" s="1091"/>
      <c r="M25" s="1091"/>
      <c r="N25" s="1091"/>
      <c r="O25" s="1091"/>
      <c r="P25" s="1091"/>
      <c r="Q25" s="1091"/>
      <c r="R25" s="1091"/>
      <c r="S25" s="1091"/>
      <c r="T25" s="1091"/>
      <c r="U25" s="1091"/>
      <c r="V25" s="1091"/>
      <c r="W25" s="1091"/>
      <c r="X25" s="1091"/>
      <c r="Y25" s="1091"/>
      <c r="Z25" s="1105"/>
      <c r="AA25" s="572"/>
      <c r="AB25" s="572"/>
      <c r="AC25" s="601" t="s">
        <v>232</v>
      </c>
      <c r="AD25" s="601"/>
      <c r="AE25" s="576" t="s">
        <v>233</v>
      </c>
      <c r="AF25" s="576">
        <v>0.0274</v>
      </c>
      <c r="AG25" s="571">
        <v>2</v>
      </c>
      <c r="AH25" s="571">
        <v>2</v>
      </c>
      <c r="AI25" s="561"/>
    </row>
    <row r="26" ht="17.25" customHeight="1" spans="1:35">
      <c r="A26" s="397"/>
      <c r="B26" s="397"/>
      <c r="C26" s="397"/>
      <c r="D26" s="206" t="s">
        <v>234</v>
      </c>
      <c r="E26" s="206"/>
      <c r="F26" s="413" t="s">
        <v>235</v>
      </c>
      <c r="G26" s="413" t="s">
        <v>235</v>
      </c>
      <c r="H26" s="425">
        <v>3</v>
      </c>
      <c r="I26" s="425">
        <v>3</v>
      </c>
      <c r="J26" s="421"/>
      <c r="K26" s="1091"/>
      <c r="L26" s="1091"/>
      <c r="M26" s="1091"/>
      <c r="N26" s="1091"/>
      <c r="O26" s="1091"/>
      <c r="P26" s="1091"/>
      <c r="Q26" s="1091"/>
      <c r="R26" s="1091"/>
      <c r="S26" s="1091"/>
      <c r="T26" s="1091"/>
      <c r="U26" s="1091"/>
      <c r="V26" s="1091"/>
      <c r="W26" s="1091"/>
      <c r="X26" s="1091"/>
      <c r="Y26" s="1091"/>
      <c r="Z26" s="1105"/>
      <c r="AA26" s="572"/>
      <c r="AB26" s="572"/>
      <c r="AC26" s="601" t="s">
        <v>236</v>
      </c>
      <c r="AD26" s="601"/>
      <c r="AE26" s="224" t="s">
        <v>237</v>
      </c>
      <c r="AF26" s="571" t="s">
        <v>238</v>
      </c>
      <c r="AG26" s="571">
        <v>2</v>
      </c>
      <c r="AH26" s="571">
        <v>2</v>
      </c>
      <c r="AI26" s="561"/>
    </row>
    <row r="27" ht="17.25" customHeight="1" spans="1:35">
      <c r="A27" s="397"/>
      <c r="B27" s="397"/>
      <c r="C27" s="397"/>
      <c r="D27" s="206"/>
      <c r="E27" s="206"/>
      <c r="F27" s="413"/>
      <c r="G27" s="413"/>
      <c r="H27" s="425"/>
      <c r="I27" s="425"/>
      <c r="J27" s="421"/>
      <c r="K27" s="1091"/>
      <c r="L27" s="1091"/>
      <c r="M27" s="1091"/>
      <c r="N27" s="1091"/>
      <c r="O27" s="1091"/>
      <c r="P27" s="1091"/>
      <c r="Q27" s="1091"/>
      <c r="R27" s="1091"/>
      <c r="S27" s="1091"/>
      <c r="T27" s="1091"/>
      <c r="U27" s="1091"/>
      <c r="V27" s="1091"/>
      <c r="W27" s="1091"/>
      <c r="X27" s="1091"/>
      <c r="Y27" s="1091"/>
      <c r="Z27" s="1105"/>
      <c r="AA27" s="572"/>
      <c r="AB27" s="572"/>
      <c r="AC27" s="225" t="s">
        <v>229</v>
      </c>
      <c r="AD27" s="601"/>
      <c r="AE27" s="224" t="s">
        <v>239</v>
      </c>
      <c r="AF27" s="571" t="s">
        <v>240</v>
      </c>
      <c r="AG27" s="571">
        <v>2</v>
      </c>
      <c r="AH27" s="571">
        <v>2</v>
      </c>
      <c r="AI27" s="561"/>
    </row>
    <row r="28" ht="17.25" customHeight="1" spans="1:35">
      <c r="A28" s="397"/>
      <c r="B28" s="397"/>
      <c r="C28" s="397"/>
      <c r="D28" s="206" t="s">
        <v>241</v>
      </c>
      <c r="E28" s="206"/>
      <c r="F28" s="413" t="s">
        <v>242</v>
      </c>
      <c r="G28" s="413" t="s">
        <v>243</v>
      </c>
      <c r="H28" s="425">
        <v>2</v>
      </c>
      <c r="I28" s="1072">
        <v>1</v>
      </c>
      <c r="J28" s="421" t="s">
        <v>244</v>
      </c>
      <c r="K28" s="1091"/>
      <c r="L28" s="1091"/>
      <c r="M28" s="1091"/>
      <c r="N28" s="1091"/>
      <c r="O28" s="1091"/>
      <c r="P28" s="1091"/>
      <c r="Q28" s="1091"/>
      <c r="R28" s="1091"/>
      <c r="S28" s="1091"/>
      <c r="T28" s="1091"/>
      <c r="U28" s="1091"/>
      <c r="V28" s="1091"/>
      <c r="W28" s="1091"/>
      <c r="X28" s="1091"/>
      <c r="Y28" s="1091"/>
      <c r="Z28" s="1105"/>
      <c r="AA28" s="572"/>
      <c r="AB28" s="572"/>
      <c r="AC28" s="601" t="s">
        <v>245</v>
      </c>
      <c r="AD28" s="601"/>
      <c r="AE28" s="571" t="s">
        <v>246</v>
      </c>
      <c r="AF28" s="571">
        <v>35.76</v>
      </c>
      <c r="AG28" s="571">
        <v>2</v>
      </c>
      <c r="AH28" s="571">
        <v>2</v>
      </c>
      <c r="AI28" s="561"/>
    </row>
    <row r="29" ht="17.25" customHeight="1" spans="1:35">
      <c r="A29" s="397"/>
      <c r="B29" s="397"/>
      <c r="C29" s="397"/>
      <c r="D29" s="205" t="s">
        <v>247</v>
      </c>
      <c r="E29" s="205"/>
      <c r="F29" s="424" t="s">
        <v>248</v>
      </c>
      <c r="G29" s="424" t="s">
        <v>249</v>
      </c>
      <c r="H29" s="413">
        <v>2</v>
      </c>
      <c r="I29" s="413">
        <v>2</v>
      </c>
      <c r="J29" s="426"/>
      <c r="K29" s="1092"/>
      <c r="L29" s="1092"/>
      <c r="M29" s="1092"/>
      <c r="N29" s="1092"/>
      <c r="O29" s="1092"/>
      <c r="P29" s="1092"/>
      <c r="Q29" s="1092"/>
      <c r="R29" s="1092"/>
      <c r="S29" s="1092"/>
      <c r="T29" s="1092"/>
      <c r="U29" s="1092"/>
      <c r="V29" s="1092"/>
      <c r="W29" s="1092"/>
      <c r="X29" s="1092"/>
      <c r="Y29" s="1092"/>
      <c r="Z29" s="1105"/>
      <c r="AA29" s="572"/>
      <c r="AB29" s="572"/>
      <c r="AC29" s="1106" t="s">
        <v>250</v>
      </c>
      <c r="AD29" s="1107"/>
      <c r="AE29" s="571" t="s">
        <v>251</v>
      </c>
      <c r="AF29" s="571" t="s">
        <v>252</v>
      </c>
      <c r="AG29" s="571">
        <v>2</v>
      </c>
      <c r="AH29" s="571">
        <v>2</v>
      </c>
      <c r="AI29" s="561"/>
    </row>
    <row r="30" ht="17.25" customHeight="1" spans="1:35">
      <c r="A30" s="397"/>
      <c r="B30" s="397"/>
      <c r="C30" s="397" t="s">
        <v>253</v>
      </c>
      <c r="D30" s="205" t="s">
        <v>254</v>
      </c>
      <c r="E30" s="205"/>
      <c r="F30" s="418">
        <v>1</v>
      </c>
      <c r="G30" s="418">
        <v>1</v>
      </c>
      <c r="H30" s="429">
        <v>3</v>
      </c>
      <c r="I30" s="429">
        <v>3</v>
      </c>
      <c r="J30" s="421"/>
      <c r="K30" s="1091"/>
      <c r="L30" s="1091"/>
      <c r="M30" s="1091"/>
      <c r="N30" s="1091"/>
      <c r="O30" s="1091"/>
      <c r="P30" s="1091"/>
      <c r="Q30" s="1091"/>
      <c r="R30" s="1091"/>
      <c r="S30" s="1091"/>
      <c r="T30" s="1091"/>
      <c r="U30" s="1091"/>
      <c r="V30" s="1091"/>
      <c r="W30" s="1091"/>
      <c r="X30" s="1091"/>
      <c r="Y30" s="1091"/>
      <c r="Z30" s="1105"/>
      <c r="AA30" s="572"/>
      <c r="AB30" s="572"/>
      <c r="AC30" s="225" t="s">
        <v>255</v>
      </c>
      <c r="AD30" s="601"/>
      <c r="AE30" s="571" t="s">
        <v>256</v>
      </c>
      <c r="AF30" s="571" t="s">
        <v>257</v>
      </c>
      <c r="AG30" s="571">
        <v>2</v>
      </c>
      <c r="AH30" s="571">
        <v>2</v>
      </c>
      <c r="AI30" s="561"/>
    </row>
    <row r="31" ht="17.25" customHeight="1" spans="1:35">
      <c r="A31" s="397"/>
      <c r="B31" s="397"/>
      <c r="C31" s="397"/>
      <c r="D31" s="206" t="s">
        <v>258</v>
      </c>
      <c r="E31" s="206"/>
      <c r="F31" s="418">
        <v>1</v>
      </c>
      <c r="G31" s="418">
        <v>1</v>
      </c>
      <c r="H31" s="413">
        <v>5</v>
      </c>
      <c r="I31" s="413">
        <v>5</v>
      </c>
      <c r="J31" s="422"/>
      <c r="K31" s="1093"/>
      <c r="L31" s="1093"/>
      <c r="M31" s="1093"/>
      <c r="N31" s="1093"/>
      <c r="O31" s="1093"/>
      <c r="P31" s="1093"/>
      <c r="Q31" s="1093"/>
      <c r="R31" s="1093"/>
      <c r="S31" s="1093"/>
      <c r="T31" s="1093"/>
      <c r="U31" s="1093"/>
      <c r="V31" s="1093"/>
      <c r="W31" s="1093"/>
      <c r="X31" s="1093"/>
      <c r="Y31" s="1093"/>
      <c r="Z31" s="1105"/>
      <c r="AA31" s="572"/>
      <c r="AB31" s="572"/>
      <c r="AC31" s="225" t="s">
        <v>259</v>
      </c>
      <c r="AD31" s="601"/>
      <c r="AE31" s="244" t="s">
        <v>260</v>
      </c>
      <c r="AF31" s="575" t="s">
        <v>261</v>
      </c>
      <c r="AG31" s="571">
        <v>2</v>
      </c>
      <c r="AH31" s="571">
        <v>2</v>
      </c>
      <c r="AI31" s="561"/>
    </row>
    <row r="32" ht="17.25" customHeight="1" spans="1:35">
      <c r="A32" s="397"/>
      <c r="B32" s="397"/>
      <c r="C32" s="397"/>
      <c r="D32" s="206" t="s">
        <v>262</v>
      </c>
      <c r="E32" s="206"/>
      <c r="F32" s="1071" t="s">
        <v>263</v>
      </c>
      <c r="G32" s="418">
        <v>0.95</v>
      </c>
      <c r="H32" s="413">
        <v>3</v>
      </c>
      <c r="I32" s="413">
        <v>3</v>
      </c>
      <c r="J32" s="422"/>
      <c r="K32" s="1093"/>
      <c r="L32" s="1093"/>
      <c r="M32" s="1093"/>
      <c r="N32" s="1093"/>
      <c r="O32" s="1093"/>
      <c r="P32" s="1093"/>
      <c r="Q32" s="1093"/>
      <c r="R32" s="1093"/>
      <c r="S32" s="1093"/>
      <c r="T32" s="1093"/>
      <c r="U32" s="1093"/>
      <c r="V32" s="1093"/>
      <c r="W32" s="1093"/>
      <c r="X32" s="1093"/>
      <c r="Y32" s="1093"/>
      <c r="Z32" s="1105"/>
      <c r="AA32" s="572"/>
      <c r="AB32" s="572"/>
      <c r="AC32" s="1106" t="s">
        <v>264</v>
      </c>
      <c r="AD32" s="1107"/>
      <c r="AE32" s="575" t="s">
        <v>265</v>
      </c>
      <c r="AF32" s="575">
        <v>1</v>
      </c>
      <c r="AG32" s="571">
        <v>2</v>
      </c>
      <c r="AH32" s="571">
        <v>2</v>
      </c>
      <c r="AI32" s="561"/>
    </row>
    <row r="33" ht="17.25" customHeight="1" spans="1:35">
      <c r="A33" s="397"/>
      <c r="B33" s="397"/>
      <c r="C33" s="397" t="s">
        <v>266</v>
      </c>
      <c r="D33" s="205" t="s">
        <v>267</v>
      </c>
      <c r="E33" s="205"/>
      <c r="F33" s="418">
        <v>1</v>
      </c>
      <c r="G33" s="418">
        <v>1</v>
      </c>
      <c r="H33" s="1072">
        <v>3</v>
      </c>
      <c r="I33" s="1072">
        <v>3</v>
      </c>
      <c r="J33" s="421"/>
      <c r="K33" s="1091"/>
      <c r="L33" s="1091"/>
      <c r="M33" s="1091"/>
      <c r="N33" s="1091"/>
      <c r="O33" s="1091"/>
      <c r="P33" s="1091"/>
      <c r="Q33" s="1091"/>
      <c r="R33" s="1091"/>
      <c r="S33" s="1091"/>
      <c r="T33" s="1091"/>
      <c r="U33" s="1091"/>
      <c r="V33" s="1091"/>
      <c r="W33" s="1091"/>
      <c r="X33" s="1091"/>
      <c r="Y33" s="1091"/>
      <c r="Z33" s="1105"/>
      <c r="AA33" s="572"/>
      <c r="AB33" s="560" t="s">
        <v>268</v>
      </c>
      <c r="AC33" s="601" t="s">
        <v>269</v>
      </c>
      <c r="AD33" s="601"/>
      <c r="AE33" s="575">
        <v>1</v>
      </c>
      <c r="AF33" s="575">
        <v>1</v>
      </c>
      <c r="AG33" s="571">
        <v>5</v>
      </c>
      <c r="AH33" s="571">
        <v>5</v>
      </c>
      <c r="AI33" s="561"/>
    </row>
    <row r="34" ht="17.25" customHeight="1" spans="1:37">
      <c r="A34" s="397"/>
      <c r="B34" s="397"/>
      <c r="C34" s="397"/>
      <c r="D34" s="205" t="s">
        <v>270</v>
      </c>
      <c r="E34" s="205"/>
      <c r="F34" s="418">
        <v>1</v>
      </c>
      <c r="G34" s="418">
        <v>0.7673</v>
      </c>
      <c r="H34" s="1072">
        <v>3</v>
      </c>
      <c r="I34" s="1072">
        <v>1.5</v>
      </c>
      <c r="J34" s="421"/>
      <c r="K34" s="1091"/>
      <c r="L34" s="1091"/>
      <c r="M34" s="1091"/>
      <c r="N34" s="1091"/>
      <c r="O34" s="1091"/>
      <c r="P34" s="1091"/>
      <c r="Q34" s="1091"/>
      <c r="R34" s="1091"/>
      <c r="S34" s="1091"/>
      <c r="T34" s="1091"/>
      <c r="U34" s="1091"/>
      <c r="V34" s="1091"/>
      <c r="W34" s="1091"/>
      <c r="X34" s="1091"/>
      <c r="Y34" s="1091"/>
      <c r="Z34" s="1105"/>
      <c r="AA34" s="572"/>
      <c r="AB34" s="572"/>
      <c r="AC34" s="601" t="s">
        <v>271</v>
      </c>
      <c r="AD34" s="601"/>
      <c r="AE34" s="575">
        <v>1</v>
      </c>
      <c r="AF34" s="575">
        <v>0.98</v>
      </c>
      <c r="AG34" s="571">
        <v>5</v>
      </c>
      <c r="AH34" s="571">
        <v>4</v>
      </c>
      <c r="AI34" s="561"/>
      <c r="AK34" s="1112"/>
    </row>
    <row r="35" ht="17.25" customHeight="1" spans="1:37">
      <c r="A35" s="397"/>
      <c r="B35" s="397"/>
      <c r="C35" s="397"/>
      <c r="D35" s="205"/>
      <c r="E35" s="205"/>
      <c r="F35" s="418"/>
      <c r="G35" s="418"/>
      <c r="H35" s="1072"/>
      <c r="I35" s="1072"/>
      <c r="J35" s="421"/>
      <c r="K35" s="1091"/>
      <c r="L35" s="1091"/>
      <c r="M35" s="1091"/>
      <c r="N35" s="1091"/>
      <c r="O35" s="1091"/>
      <c r="P35" s="1091"/>
      <c r="Q35" s="1091"/>
      <c r="R35" s="1091"/>
      <c r="S35" s="1091"/>
      <c r="T35" s="1091"/>
      <c r="U35" s="1091"/>
      <c r="V35" s="1091"/>
      <c r="W35" s="1091"/>
      <c r="X35" s="1091"/>
      <c r="Y35" s="1091"/>
      <c r="Z35" s="1105"/>
      <c r="AA35" s="572"/>
      <c r="AB35" s="572"/>
      <c r="AC35" s="225" t="s">
        <v>272</v>
      </c>
      <c r="AD35" s="601"/>
      <c r="AE35" s="575">
        <v>0.9</v>
      </c>
      <c r="AF35" s="575">
        <v>0.9</v>
      </c>
      <c r="AG35" s="571">
        <v>1</v>
      </c>
      <c r="AH35" s="571">
        <v>1</v>
      </c>
      <c r="AI35" s="561"/>
      <c r="AK35" s="1112"/>
    </row>
    <row r="36" ht="17.25" customHeight="1" spans="1:37">
      <c r="A36" s="397"/>
      <c r="B36" s="397"/>
      <c r="C36" s="397"/>
      <c r="D36" s="205"/>
      <c r="E36" s="205"/>
      <c r="F36" s="418"/>
      <c r="G36" s="418"/>
      <c r="H36" s="1072"/>
      <c r="I36" s="1072"/>
      <c r="J36" s="421"/>
      <c r="K36" s="1091"/>
      <c r="L36" s="1091"/>
      <c r="M36" s="1091"/>
      <c r="N36" s="1091"/>
      <c r="O36" s="1091"/>
      <c r="P36" s="1091"/>
      <c r="Q36" s="1091"/>
      <c r="R36" s="1091"/>
      <c r="S36" s="1091"/>
      <c r="T36" s="1091"/>
      <c r="U36" s="1091"/>
      <c r="V36" s="1091"/>
      <c r="W36" s="1091"/>
      <c r="X36" s="1091"/>
      <c r="Y36" s="1091"/>
      <c r="Z36" s="1105"/>
      <c r="AA36" s="572"/>
      <c r="AB36" s="572"/>
      <c r="AC36" s="225" t="s">
        <v>273</v>
      </c>
      <c r="AD36" s="601"/>
      <c r="AE36" s="575">
        <v>0.9</v>
      </c>
      <c r="AF36" s="575">
        <v>0.97</v>
      </c>
      <c r="AG36" s="571">
        <v>1</v>
      </c>
      <c r="AH36" s="571">
        <v>1</v>
      </c>
      <c r="AI36" s="561"/>
      <c r="AK36" s="1112"/>
    </row>
    <row r="37" ht="17.25" customHeight="1" spans="1:37">
      <c r="A37" s="397"/>
      <c r="B37" s="397"/>
      <c r="C37" s="397"/>
      <c r="D37" s="205" t="s">
        <v>274</v>
      </c>
      <c r="E37" s="205"/>
      <c r="F37" s="1071" t="s">
        <v>263</v>
      </c>
      <c r="G37" s="419">
        <v>0.95</v>
      </c>
      <c r="H37" s="1072">
        <v>2</v>
      </c>
      <c r="I37" s="1072">
        <v>2</v>
      </c>
      <c r="J37" s="421"/>
      <c r="K37" s="1091"/>
      <c r="L37" s="1091"/>
      <c r="M37" s="1091"/>
      <c r="N37" s="1091"/>
      <c r="O37" s="1091"/>
      <c r="P37" s="1091"/>
      <c r="Q37" s="1091"/>
      <c r="R37" s="1091"/>
      <c r="S37" s="1091"/>
      <c r="T37" s="1091"/>
      <c r="U37" s="1091"/>
      <c r="V37" s="1091"/>
      <c r="W37" s="1091"/>
      <c r="X37" s="1091"/>
      <c r="Y37" s="1091"/>
      <c r="Z37" s="1105"/>
      <c r="AA37" s="572"/>
      <c r="AB37" s="572"/>
      <c r="AC37" s="225" t="s">
        <v>275</v>
      </c>
      <c r="AD37" s="601"/>
      <c r="AE37" s="575">
        <v>0.6</v>
      </c>
      <c r="AF37" s="575">
        <v>0.72</v>
      </c>
      <c r="AG37" s="571">
        <v>1</v>
      </c>
      <c r="AH37" s="571">
        <v>1</v>
      </c>
      <c r="AI37" s="561"/>
      <c r="AK37" s="1112"/>
    </row>
    <row r="38" ht="17.25" customHeight="1" spans="1:37">
      <c r="A38" s="397"/>
      <c r="B38" s="397"/>
      <c r="C38" s="397" t="s">
        <v>276</v>
      </c>
      <c r="D38" s="205" t="s">
        <v>277</v>
      </c>
      <c r="E38" s="205"/>
      <c r="F38" s="424" t="s">
        <v>278</v>
      </c>
      <c r="G38" s="420">
        <v>0.857</v>
      </c>
      <c r="H38" s="429">
        <v>5</v>
      </c>
      <c r="I38" s="429">
        <v>5</v>
      </c>
      <c r="J38" s="421"/>
      <c r="K38" s="1091"/>
      <c r="L38" s="1091"/>
      <c r="M38" s="1091"/>
      <c r="N38" s="1091"/>
      <c r="O38" s="1091"/>
      <c r="P38" s="1091"/>
      <c r="Q38" s="1091"/>
      <c r="R38" s="1091"/>
      <c r="S38" s="1091"/>
      <c r="T38" s="1091"/>
      <c r="U38" s="1091"/>
      <c r="V38" s="1091"/>
      <c r="W38" s="1091"/>
      <c r="X38" s="1091"/>
      <c r="Y38" s="1091"/>
      <c r="Z38" s="1105"/>
      <c r="AA38" s="572"/>
      <c r="AB38" s="572"/>
      <c r="AC38" s="225" t="s">
        <v>279</v>
      </c>
      <c r="AD38" s="601"/>
      <c r="AE38" s="575">
        <v>0.96</v>
      </c>
      <c r="AF38" s="575">
        <v>1</v>
      </c>
      <c r="AG38" s="571">
        <v>1</v>
      </c>
      <c r="AH38" s="571">
        <v>1</v>
      </c>
      <c r="AI38" s="561"/>
      <c r="AK38" s="1112"/>
    </row>
    <row r="39" ht="17.25" customHeight="1" spans="1:35">
      <c r="A39" s="397"/>
      <c r="B39" s="397"/>
      <c r="C39" s="397"/>
      <c r="D39" s="205"/>
      <c r="E39" s="205"/>
      <c r="F39" s="424"/>
      <c r="G39" s="420"/>
      <c r="H39" s="429"/>
      <c r="I39" s="429"/>
      <c r="J39" s="421"/>
      <c r="K39" s="1091"/>
      <c r="L39" s="1091"/>
      <c r="M39" s="1091"/>
      <c r="N39" s="1091"/>
      <c r="O39" s="1091"/>
      <c r="P39" s="1091"/>
      <c r="Q39" s="1091"/>
      <c r="R39" s="1091"/>
      <c r="S39" s="1091"/>
      <c r="T39" s="1091"/>
      <c r="U39" s="1091"/>
      <c r="V39" s="1091"/>
      <c r="W39" s="1091"/>
      <c r="X39" s="1091"/>
      <c r="Y39" s="1091"/>
      <c r="Z39" s="1105"/>
      <c r="AA39" s="572"/>
      <c r="AB39" s="572"/>
      <c r="AC39" s="292" t="s">
        <v>280</v>
      </c>
      <c r="AD39" s="1108"/>
      <c r="AE39" s="575">
        <v>0.98</v>
      </c>
      <c r="AF39" s="575">
        <v>1</v>
      </c>
      <c r="AG39" s="571">
        <v>1</v>
      </c>
      <c r="AH39" s="571">
        <v>1</v>
      </c>
      <c r="AI39" s="561"/>
    </row>
    <row r="40" ht="17.25" customHeight="1" spans="1:35">
      <c r="A40" s="397"/>
      <c r="B40" s="397"/>
      <c r="C40" s="397"/>
      <c r="D40" s="205" t="s">
        <v>281</v>
      </c>
      <c r="E40" s="205"/>
      <c r="F40" s="424" t="s">
        <v>278</v>
      </c>
      <c r="G40" s="420">
        <v>0.4175</v>
      </c>
      <c r="H40" s="429">
        <v>3</v>
      </c>
      <c r="I40" s="429">
        <v>3</v>
      </c>
      <c r="J40" s="421"/>
      <c r="K40" s="1091"/>
      <c r="L40" s="1091"/>
      <c r="M40" s="1091"/>
      <c r="N40" s="1091"/>
      <c r="O40" s="1091"/>
      <c r="P40" s="1091"/>
      <c r="Q40" s="1091"/>
      <c r="R40" s="1091"/>
      <c r="S40" s="1091"/>
      <c r="T40" s="1091"/>
      <c r="U40" s="1091"/>
      <c r="V40" s="1091"/>
      <c r="W40" s="1091"/>
      <c r="X40" s="1091"/>
      <c r="Y40" s="1091"/>
      <c r="Z40" s="1105"/>
      <c r="AA40" s="572"/>
      <c r="AB40" s="572"/>
      <c r="AC40" s="1108" t="s">
        <v>282</v>
      </c>
      <c r="AD40" s="1108"/>
      <c r="AE40" s="571" t="s">
        <v>283</v>
      </c>
      <c r="AF40" s="571" t="s">
        <v>284</v>
      </c>
      <c r="AG40" s="571">
        <v>2</v>
      </c>
      <c r="AH40" s="571">
        <v>2</v>
      </c>
      <c r="AI40" s="561"/>
    </row>
    <row r="41" ht="17.25" customHeight="1" spans="1:35">
      <c r="A41" s="397"/>
      <c r="B41" s="397"/>
      <c r="C41" s="397"/>
      <c r="D41" s="205"/>
      <c r="E41" s="205"/>
      <c r="F41" s="424"/>
      <c r="G41" s="420"/>
      <c r="H41" s="429"/>
      <c r="I41" s="429"/>
      <c r="J41" s="421"/>
      <c r="K41" s="1091"/>
      <c r="L41" s="1091"/>
      <c r="M41" s="1091"/>
      <c r="N41" s="1091"/>
      <c r="O41" s="1091"/>
      <c r="P41" s="1091"/>
      <c r="Q41" s="1091"/>
      <c r="R41" s="1091"/>
      <c r="S41" s="1091"/>
      <c r="T41" s="1091"/>
      <c r="U41" s="1091"/>
      <c r="V41" s="1091"/>
      <c r="W41" s="1091"/>
      <c r="X41" s="1091"/>
      <c r="Y41" s="1091"/>
      <c r="Z41" s="1105"/>
      <c r="AA41" s="572"/>
      <c r="AB41" s="572"/>
      <c r="AC41" s="292" t="s">
        <v>285</v>
      </c>
      <c r="AD41" s="292"/>
      <c r="AE41" s="575">
        <v>1</v>
      </c>
      <c r="AF41" s="575">
        <v>1</v>
      </c>
      <c r="AG41" s="571">
        <v>1</v>
      </c>
      <c r="AH41" s="571">
        <v>1</v>
      </c>
      <c r="AI41" s="561"/>
    </row>
    <row r="42" ht="17.25" customHeight="1" spans="1:35">
      <c r="A42" s="397"/>
      <c r="B42" s="397"/>
      <c r="C42" s="397"/>
      <c r="D42" s="205"/>
      <c r="E42" s="205"/>
      <c r="F42" s="424"/>
      <c r="G42" s="420"/>
      <c r="H42" s="429"/>
      <c r="I42" s="429"/>
      <c r="J42" s="421"/>
      <c r="K42" s="1091"/>
      <c r="L42" s="1091"/>
      <c r="M42" s="1091"/>
      <c r="N42" s="1091"/>
      <c r="O42" s="1091"/>
      <c r="P42" s="1091"/>
      <c r="Q42" s="1091"/>
      <c r="R42" s="1091"/>
      <c r="S42" s="1091"/>
      <c r="T42" s="1091"/>
      <c r="U42" s="1091"/>
      <c r="V42" s="1091"/>
      <c r="W42" s="1091"/>
      <c r="X42" s="1091"/>
      <c r="Y42" s="1091"/>
      <c r="Z42" s="1105"/>
      <c r="AA42" s="572"/>
      <c r="AB42" s="572"/>
      <c r="AC42" s="292" t="s">
        <v>286</v>
      </c>
      <c r="AD42" s="225"/>
      <c r="AE42" s="575">
        <v>1</v>
      </c>
      <c r="AF42" s="575">
        <v>1</v>
      </c>
      <c r="AG42" s="571">
        <v>1</v>
      </c>
      <c r="AH42" s="571">
        <v>1</v>
      </c>
      <c r="AI42" s="561"/>
    </row>
    <row r="43" ht="17.25" customHeight="1" spans="1:35">
      <c r="A43" s="397"/>
      <c r="B43" s="397"/>
      <c r="C43" s="397"/>
      <c r="D43" s="205"/>
      <c r="E43" s="205"/>
      <c r="F43" s="424"/>
      <c r="G43" s="420"/>
      <c r="H43" s="429"/>
      <c r="I43" s="429"/>
      <c r="J43" s="421"/>
      <c r="K43" s="1091"/>
      <c r="L43" s="1091"/>
      <c r="M43" s="1091"/>
      <c r="N43" s="1091"/>
      <c r="O43" s="1091"/>
      <c r="P43" s="1091"/>
      <c r="Q43" s="1091"/>
      <c r="R43" s="1091"/>
      <c r="S43" s="1091"/>
      <c r="T43" s="1091"/>
      <c r="U43" s="1091"/>
      <c r="V43" s="1091"/>
      <c r="W43" s="1091"/>
      <c r="X43" s="1091"/>
      <c r="Y43" s="1091"/>
      <c r="Z43" s="1105"/>
      <c r="AA43" s="572"/>
      <c r="AB43" s="572"/>
      <c r="AC43" s="292" t="s">
        <v>287</v>
      </c>
      <c r="AD43" s="225"/>
      <c r="AE43" s="575">
        <v>0.9</v>
      </c>
      <c r="AF43" s="575">
        <v>0.98</v>
      </c>
      <c r="AG43" s="571">
        <v>1</v>
      </c>
      <c r="AH43" s="571">
        <v>1</v>
      </c>
      <c r="AI43" s="561"/>
    </row>
    <row r="44" ht="17.25" customHeight="1" spans="1:35">
      <c r="A44" s="397"/>
      <c r="B44" s="397"/>
      <c r="C44" s="397"/>
      <c r="D44" s="205" t="s">
        <v>288</v>
      </c>
      <c r="E44" s="205"/>
      <c r="F44" s="418">
        <v>1</v>
      </c>
      <c r="G44" s="418">
        <v>1</v>
      </c>
      <c r="H44" s="1072">
        <v>3</v>
      </c>
      <c r="I44" s="1072">
        <v>3</v>
      </c>
      <c r="J44" s="421"/>
      <c r="K44" s="1091"/>
      <c r="L44" s="1091"/>
      <c r="M44" s="1091"/>
      <c r="N44" s="1091"/>
      <c r="O44" s="1091"/>
      <c r="P44" s="1091"/>
      <c r="Q44" s="1091"/>
      <c r="R44" s="1091"/>
      <c r="S44" s="1091"/>
      <c r="T44" s="1091"/>
      <c r="U44" s="1091"/>
      <c r="V44" s="1091"/>
      <c r="W44" s="1091"/>
      <c r="X44" s="1091"/>
      <c r="Y44" s="1091"/>
      <c r="Z44" s="1105"/>
      <c r="AA44" s="572"/>
      <c r="AB44" s="572"/>
      <c r="AC44" s="225" t="s">
        <v>289</v>
      </c>
      <c r="AD44" s="225"/>
      <c r="AE44" s="575">
        <v>1</v>
      </c>
      <c r="AF44" s="575">
        <v>1</v>
      </c>
      <c r="AG44" s="571">
        <v>2</v>
      </c>
      <c r="AH44" s="571">
        <v>2</v>
      </c>
      <c r="AI44" s="561"/>
    </row>
    <row r="45" ht="17.25" customHeight="1" spans="1:35">
      <c r="A45" s="397"/>
      <c r="B45" s="397"/>
      <c r="C45" s="397"/>
      <c r="D45" s="205" t="s">
        <v>290</v>
      </c>
      <c r="E45" s="205"/>
      <c r="F45" s="418">
        <v>1</v>
      </c>
      <c r="G45" s="420">
        <v>0.7855</v>
      </c>
      <c r="H45" s="1072">
        <v>2</v>
      </c>
      <c r="I45" s="1072">
        <v>2</v>
      </c>
      <c r="J45" s="422"/>
      <c r="K45" s="1093"/>
      <c r="L45" s="1093"/>
      <c r="M45" s="1093"/>
      <c r="N45" s="1093"/>
      <c r="O45" s="1093"/>
      <c r="P45" s="1093"/>
      <c r="Q45" s="1093"/>
      <c r="R45" s="1093"/>
      <c r="S45" s="1093"/>
      <c r="T45" s="1093"/>
      <c r="U45" s="1093"/>
      <c r="V45" s="1093"/>
      <c r="W45" s="1093"/>
      <c r="X45" s="1093"/>
      <c r="Y45" s="1093"/>
      <c r="Z45" s="1105"/>
      <c r="AA45" s="572"/>
      <c r="AB45" s="572"/>
      <c r="AC45" s="601" t="s">
        <v>291</v>
      </c>
      <c r="AD45" s="601"/>
      <c r="AE45" s="575">
        <v>1</v>
      </c>
      <c r="AF45" s="575">
        <v>1</v>
      </c>
      <c r="AG45" s="571">
        <v>2</v>
      </c>
      <c r="AH45" s="571">
        <v>2</v>
      </c>
      <c r="AI45" s="561"/>
    </row>
    <row r="46" ht="15.75" customHeight="1" spans="1:35">
      <c r="A46" s="397"/>
      <c r="B46" s="397" t="s">
        <v>292</v>
      </c>
      <c r="C46" s="397" t="s">
        <v>293</v>
      </c>
      <c r="D46" s="421"/>
      <c r="E46" s="421"/>
      <c r="F46" s="418"/>
      <c r="G46" s="413"/>
      <c r="H46" s="427"/>
      <c r="I46" s="427"/>
      <c r="J46" s="421"/>
      <c r="K46" s="1091"/>
      <c r="L46" s="1091"/>
      <c r="M46" s="1091"/>
      <c r="N46" s="1091"/>
      <c r="O46" s="1091"/>
      <c r="P46" s="1091"/>
      <c r="Q46" s="1091"/>
      <c r="R46" s="1091"/>
      <c r="S46" s="1091"/>
      <c r="T46" s="1091"/>
      <c r="U46" s="1091"/>
      <c r="V46" s="1091"/>
      <c r="W46" s="1091"/>
      <c r="X46" s="1091"/>
      <c r="Y46" s="1091"/>
      <c r="Z46" s="1105"/>
      <c r="AA46" s="572"/>
      <c r="AB46" s="562" t="s">
        <v>294</v>
      </c>
      <c r="AC46" s="601" t="s">
        <v>295</v>
      </c>
      <c r="AD46" s="601"/>
      <c r="AE46" s="575">
        <v>1</v>
      </c>
      <c r="AF46" s="575">
        <v>1</v>
      </c>
      <c r="AG46" s="571">
        <v>2</v>
      </c>
      <c r="AH46" s="571">
        <v>2</v>
      </c>
      <c r="AI46" s="561"/>
    </row>
    <row r="47" ht="15.75" customHeight="1" spans="1:35">
      <c r="A47" s="397"/>
      <c r="B47" s="397"/>
      <c r="C47" s="397" t="s">
        <v>296</v>
      </c>
      <c r="D47" s="421"/>
      <c r="E47" s="421"/>
      <c r="F47" s="413"/>
      <c r="G47" s="413"/>
      <c r="H47" s="427"/>
      <c r="I47" s="427"/>
      <c r="J47" s="421"/>
      <c r="K47" s="1091"/>
      <c r="L47" s="1091"/>
      <c r="M47" s="1091"/>
      <c r="N47" s="1091"/>
      <c r="O47" s="1091"/>
      <c r="P47" s="1091"/>
      <c r="Q47" s="1091"/>
      <c r="R47" s="1091"/>
      <c r="S47" s="1091"/>
      <c r="T47" s="1091"/>
      <c r="U47" s="1091"/>
      <c r="V47" s="1091"/>
      <c r="W47" s="1091"/>
      <c r="X47" s="1091"/>
      <c r="Y47" s="1091"/>
      <c r="Z47" s="1105"/>
      <c r="AA47" s="572"/>
      <c r="AB47" s="574"/>
      <c r="AC47" s="601" t="s">
        <v>297</v>
      </c>
      <c r="AD47" s="601"/>
      <c r="AE47" s="575">
        <v>1</v>
      </c>
      <c r="AF47" s="575">
        <v>0.98</v>
      </c>
      <c r="AG47" s="571">
        <v>2</v>
      </c>
      <c r="AH47" s="571">
        <v>1</v>
      </c>
      <c r="AI47" s="704" t="s">
        <v>298</v>
      </c>
    </row>
    <row r="48" ht="15.75" customHeight="1" spans="1:35">
      <c r="A48" s="397"/>
      <c r="B48" s="397"/>
      <c r="C48" s="397" t="s">
        <v>299</v>
      </c>
      <c r="D48" s="219" t="s">
        <v>300</v>
      </c>
      <c r="E48" s="219"/>
      <c r="F48" s="424" t="s">
        <v>301</v>
      </c>
      <c r="G48" s="1073">
        <v>0.0274</v>
      </c>
      <c r="H48" s="1074">
        <v>10</v>
      </c>
      <c r="I48" s="1074">
        <v>10</v>
      </c>
      <c r="J48" s="421"/>
      <c r="K48" s="1091"/>
      <c r="L48" s="1091"/>
      <c r="M48" s="1091"/>
      <c r="N48" s="1091"/>
      <c r="O48" s="1091"/>
      <c r="P48" s="1091"/>
      <c r="Q48" s="1091"/>
      <c r="R48" s="1091"/>
      <c r="S48" s="1091"/>
      <c r="T48" s="1091"/>
      <c r="U48" s="1091"/>
      <c r="V48" s="1091"/>
      <c r="W48" s="1091"/>
      <c r="X48" s="1091"/>
      <c r="Y48" s="1091"/>
      <c r="Z48" s="1105"/>
      <c r="AA48" s="572"/>
      <c r="AB48" s="562" t="s">
        <v>302</v>
      </c>
      <c r="AC48" s="601" t="s">
        <v>303</v>
      </c>
      <c r="AD48" s="601"/>
      <c r="AE48" s="575" t="s">
        <v>219</v>
      </c>
      <c r="AF48" s="576">
        <v>0.5109</v>
      </c>
      <c r="AG48" s="571">
        <v>2</v>
      </c>
      <c r="AH48" s="571">
        <v>2</v>
      </c>
      <c r="AI48" s="561"/>
    </row>
    <row r="49" ht="15.75" customHeight="1" spans="1:35">
      <c r="A49" s="397"/>
      <c r="B49" s="397"/>
      <c r="C49" s="397" t="s">
        <v>296</v>
      </c>
      <c r="D49" s="839" t="s">
        <v>304</v>
      </c>
      <c r="E49" s="839"/>
      <c r="F49" s="424" t="s">
        <v>305</v>
      </c>
      <c r="G49" s="424" t="s">
        <v>305</v>
      </c>
      <c r="H49" s="1074">
        <v>10</v>
      </c>
      <c r="I49" s="1074">
        <v>10</v>
      </c>
      <c r="J49" s="421"/>
      <c r="K49" s="1091"/>
      <c r="L49" s="1091"/>
      <c r="M49" s="1091"/>
      <c r="N49" s="1091"/>
      <c r="O49" s="1091"/>
      <c r="P49" s="1091"/>
      <c r="Q49" s="1091"/>
      <c r="R49" s="1091"/>
      <c r="S49" s="1091"/>
      <c r="T49" s="1091"/>
      <c r="U49" s="1091"/>
      <c r="V49" s="1091"/>
      <c r="W49" s="1091"/>
      <c r="X49" s="1091"/>
      <c r="Y49" s="1091"/>
      <c r="Z49" s="1105"/>
      <c r="AA49" s="572"/>
      <c r="AB49" s="574"/>
      <c r="AC49" s="225" t="s">
        <v>277</v>
      </c>
      <c r="AD49" s="601"/>
      <c r="AE49" s="575" t="s">
        <v>219</v>
      </c>
      <c r="AF49" s="576">
        <v>0.843</v>
      </c>
      <c r="AG49" s="571">
        <v>2</v>
      </c>
      <c r="AH49" s="571">
        <v>2</v>
      </c>
      <c r="AI49" s="561"/>
    </row>
    <row r="50" ht="15.75" customHeight="1" spans="1:35">
      <c r="A50" s="397"/>
      <c r="B50" s="397"/>
      <c r="C50" s="397" t="s">
        <v>306</v>
      </c>
      <c r="D50" s="1075"/>
      <c r="E50" s="1075"/>
      <c r="F50" s="1076"/>
      <c r="G50" s="1076"/>
      <c r="H50" s="1076"/>
      <c r="I50" s="1076"/>
      <c r="J50" s="1094"/>
      <c r="K50" s="1095"/>
      <c r="L50" s="1095"/>
      <c r="M50" s="1095"/>
      <c r="N50" s="1095"/>
      <c r="O50" s="1095"/>
      <c r="P50" s="1095"/>
      <c r="Q50" s="1095"/>
      <c r="R50" s="1095"/>
      <c r="S50" s="1095"/>
      <c r="T50" s="1095"/>
      <c r="U50" s="1095"/>
      <c r="V50" s="1095"/>
      <c r="W50" s="1095"/>
      <c r="X50" s="1095"/>
      <c r="Y50" s="1095"/>
      <c r="Z50" s="1105"/>
      <c r="AA50" s="560" t="s">
        <v>307</v>
      </c>
      <c r="AB50" s="560" t="s">
        <v>308</v>
      </c>
      <c r="AC50" s="561" t="s">
        <v>309</v>
      </c>
      <c r="AD50" s="561"/>
      <c r="AE50" s="561" t="s">
        <v>310</v>
      </c>
      <c r="AF50" s="571" t="s">
        <v>311</v>
      </c>
      <c r="AG50" s="571">
        <v>3</v>
      </c>
      <c r="AH50" s="571">
        <v>3</v>
      </c>
      <c r="AI50" s="571"/>
    </row>
    <row r="51" ht="15.75" customHeight="1" spans="1:35">
      <c r="A51" s="397"/>
      <c r="B51" s="397"/>
      <c r="C51" s="397" t="s">
        <v>296</v>
      </c>
      <c r="D51" s="1077"/>
      <c r="E51" s="1077"/>
      <c r="F51" s="1078"/>
      <c r="G51" s="1078"/>
      <c r="H51" s="1079"/>
      <c r="I51" s="1079"/>
      <c r="J51" s="421"/>
      <c r="K51" s="1091"/>
      <c r="L51" s="1091"/>
      <c r="M51" s="1091"/>
      <c r="N51" s="1091"/>
      <c r="O51" s="1091"/>
      <c r="P51" s="1091"/>
      <c r="Q51" s="1091"/>
      <c r="R51" s="1091"/>
      <c r="S51" s="1091"/>
      <c r="T51" s="1091"/>
      <c r="U51" s="1091"/>
      <c r="V51" s="1091"/>
      <c r="W51" s="1091"/>
      <c r="X51" s="1091"/>
      <c r="Y51" s="1091"/>
      <c r="Z51" s="1105"/>
      <c r="AA51" s="572"/>
      <c r="AB51" s="560" t="s">
        <v>312</v>
      </c>
      <c r="AC51" s="601" t="s">
        <v>313</v>
      </c>
      <c r="AD51" s="601"/>
      <c r="AE51" s="239" t="s">
        <v>314</v>
      </c>
      <c r="AF51" s="1109" t="s">
        <v>315</v>
      </c>
      <c r="AG51" s="571">
        <v>2</v>
      </c>
      <c r="AH51" s="571">
        <v>2</v>
      </c>
      <c r="AI51" s="570"/>
    </row>
    <row r="52" ht="15.75" customHeight="1" spans="1:35">
      <c r="A52" s="397"/>
      <c r="B52" s="397"/>
      <c r="C52" s="397" t="s">
        <v>316</v>
      </c>
      <c r="D52" s="421" t="s">
        <v>317</v>
      </c>
      <c r="E52" s="421"/>
      <c r="F52" s="424" t="s">
        <v>318</v>
      </c>
      <c r="G52" s="424" t="s">
        <v>318</v>
      </c>
      <c r="H52" s="429">
        <v>10</v>
      </c>
      <c r="I52" s="429">
        <v>10</v>
      </c>
      <c r="J52" s="421"/>
      <c r="K52" s="1091"/>
      <c r="L52" s="1091"/>
      <c r="M52" s="1091"/>
      <c r="N52" s="1091"/>
      <c r="O52" s="1091"/>
      <c r="P52" s="1091"/>
      <c r="Q52" s="1091"/>
      <c r="R52" s="1091"/>
      <c r="S52" s="1091"/>
      <c r="T52" s="1091"/>
      <c r="U52" s="1091"/>
      <c r="V52" s="1091"/>
      <c r="W52" s="1091"/>
      <c r="X52" s="1091"/>
      <c r="Y52" s="1091"/>
      <c r="Z52" s="1105"/>
      <c r="AA52" s="572"/>
      <c r="AB52" s="560"/>
      <c r="AC52" s="225" t="s">
        <v>319</v>
      </c>
      <c r="AD52" s="601"/>
      <c r="AE52" s="239" t="s">
        <v>320</v>
      </c>
      <c r="AF52" s="1109" t="s">
        <v>321</v>
      </c>
      <c r="AG52" s="571">
        <v>2</v>
      </c>
      <c r="AH52" s="571">
        <v>2</v>
      </c>
      <c r="AI52" s="570"/>
    </row>
    <row r="53" ht="15.75" customHeight="1" spans="1:35">
      <c r="A53" s="397"/>
      <c r="B53" s="397"/>
      <c r="C53" s="397"/>
      <c r="D53" s="421"/>
      <c r="E53" s="421"/>
      <c r="F53" s="413"/>
      <c r="G53" s="413"/>
      <c r="H53" s="427"/>
      <c r="I53" s="427"/>
      <c r="J53" s="421"/>
      <c r="K53" s="1091"/>
      <c r="L53" s="1091"/>
      <c r="M53" s="1091"/>
      <c r="N53" s="1091"/>
      <c r="O53" s="1091"/>
      <c r="P53" s="1091"/>
      <c r="Q53" s="1091"/>
      <c r="R53" s="1091"/>
      <c r="S53" s="1091"/>
      <c r="T53" s="1091"/>
      <c r="U53" s="1091"/>
      <c r="V53" s="1091"/>
      <c r="W53" s="1091"/>
      <c r="X53" s="1091"/>
      <c r="Y53" s="1091"/>
      <c r="Z53" s="1105"/>
      <c r="AA53" s="572"/>
      <c r="AB53" s="560"/>
      <c r="AC53" s="601" t="s">
        <v>322</v>
      </c>
      <c r="AD53" s="601"/>
      <c r="AE53" s="1110" t="s">
        <v>323</v>
      </c>
      <c r="AF53" s="1110">
        <v>0.1119</v>
      </c>
      <c r="AG53" s="571">
        <v>2</v>
      </c>
      <c r="AH53" s="571">
        <v>2</v>
      </c>
      <c r="AI53" s="570"/>
    </row>
    <row r="54" ht="15.75" customHeight="1" spans="1:35">
      <c r="A54" s="397"/>
      <c r="B54" s="397" t="s">
        <v>324</v>
      </c>
      <c r="C54" s="397" t="s">
        <v>325</v>
      </c>
      <c r="D54" s="421" t="s">
        <v>326</v>
      </c>
      <c r="E54" s="421"/>
      <c r="F54" s="1080">
        <v>0.9</v>
      </c>
      <c r="G54" s="418">
        <v>0.98</v>
      </c>
      <c r="H54" s="429">
        <v>10</v>
      </c>
      <c r="I54" s="429">
        <v>10</v>
      </c>
      <c r="J54" s="421"/>
      <c r="K54" s="1091"/>
      <c r="L54" s="1091"/>
      <c r="M54" s="1091"/>
      <c r="N54" s="1091"/>
      <c r="O54" s="1091"/>
      <c r="P54" s="1091"/>
      <c r="Q54" s="1091"/>
      <c r="R54" s="1091"/>
      <c r="S54" s="1091"/>
      <c r="T54" s="1091"/>
      <c r="U54" s="1091"/>
      <c r="V54" s="1091"/>
      <c r="W54" s="1091"/>
      <c r="X54" s="1091"/>
      <c r="Y54" s="1091"/>
      <c r="Z54" s="1105"/>
      <c r="AA54" s="572"/>
      <c r="AB54" s="560"/>
      <c r="AC54" s="704" t="s">
        <v>327</v>
      </c>
      <c r="AD54" s="561"/>
      <c r="AE54" s="224" t="s">
        <v>328</v>
      </c>
      <c r="AF54" s="571" t="s">
        <v>329</v>
      </c>
      <c r="AG54" s="571">
        <v>2</v>
      </c>
      <c r="AH54" s="571">
        <v>2</v>
      </c>
      <c r="AI54" s="570"/>
    </row>
    <row r="55" ht="15.75" customHeight="1" spans="1:35">
      <c r="A55" s="397" t="s">
        <v>330</v>
      </c>
      <c r="B55" s="397"/>
      <c r="C55" s="397"/>
      <c r="D55" s="397"/>
      <c r="E55" s="397"/>
      <c r="F55" s="397"/>
      <c r="G55" s="397"/>
      <c r="H55" s="397">
        <f>SUM(H22:H54)+H7</f>
        <v>100</v>
      </c>
      <c r="I55" s="397">
        <f>SUM(I22:I54)+J7</f>
        <v>94.5</v>
      </c>
      <c r="J55" s="398"/>
      <c r="K55" s="1087"/>
      <c r="L55" s="1087"/>
      <c r="M55" s="1087"/>
      <c r="N55" s="1087"/>
      <c r="O55" s="1087"/>
      <c r="P55" s="1087"/>
      <c r="Q55" s="1087"/>
      <c r="R55" s="1087"/>
      <c r="S55" s="1087"/>
      <c r="T55" s="1087"/>
      <c r="U55" s="1087"/>
      <c r="V55" s="1087"/>
      <c r="W55" s="1087"/>
      <c r="X55" s="1087"/>
      <c r="Y55" s="1087"/>
      <c r="Z55" s="1105"/>
      <c r="AA55" s="572"/>
      <c r="AB55" s="560" t="s">
        <v>331</v>
      </c>
      <c r="AC55" s="601" t="s">
        <v>332</v>
      </c>
      <c r="AD55" s="601"/>
      <c r="AE55" s="571" t="s">
        <v>333</v>
      </c>
      <c r="AF55" s="224" t="s">
        <v>334</v>
      </c>
      <c r="AG55" s="571">
        <v>2</v>
      </c>
      <c r="AH55" s="571">
        <v>2</v>
      </c>
      <c r="AI55" s="561"/>
    </row>
    <row r="56" ht="15.75" customHeight="1" spans="1:35">
      <c r="A56" s="1081"/>
      <c r="B56" s="1081"/>
      <c r="C56" s="1081"/>
      <c r="D56" s="1081"/>
      <c r="E56" s="1081"/>
      <c r="F56" s="1081"/>
      <c r="G56" s="1081"/>
      <c r="H56" s="1081"/>
      <c r="I56" s="1081"/>
      <c r="J56" s="1087"/>
      <c r="K56" s="1087"/>
      <c r="L56" s="1087"/>
      <c r="M56" s="1087"/>
      <c r="N56" s="1087"/>
      <c r="O56" s="1087"/>
      <c r="P56" s="1087"/>
      <c r="Q56" s="1087"/>
      <c r="R56" s="1087"/>
      <c r="S56" s="1087"/>
      <c r="T56" s="1087"/>
      <c r="U56" s="1087"/>
      <c r="V56" s="1087"/>
      <c r="W56" s="1087"/>
      <c r="X56" s="1087"/>
      <c r="Y56" s="1087"/>
      <c r="Z56" s="1105"/>
      <c r="AA56" s="572"/>
      <c r="AB56" s="560"/>
      <c r="AC56" s="601" t="s">
        <v>335</v>
      </c>
      <c r="AD56" s="601"/>
      <c r="AE56" s="576" t="s">
        <v>336</v>
      </c>
      <c r="AF56" s="856">
        <v>0.7742</v>
      </c>
      <c r="AG56" s="571">
        <v>1</v>
      </c>
      <c r="AH56" s="571">
        <v>1</v>
      </c>
      <c r="AI56" s="561"/>
    </row>
    <row r="57" ht="15.75" customHeight="1" spans="1:35">
      <c r="A57" s="1081"/>
      <c r="B57" s="1081"/>
      <c r="C57" s="1081"/>
      <c r="D57" s="1081"/>
      <c r="E57" s="1081"/>
      <c r="F57" s="1081"/>
      <c r="G57" s="1081"/>
      <c r="H57" s="1081"/>
      <c r="I57" s="1081"/>
      <c r="J57" s="1087"/>
      <c r="K57" s="1087"/>
      <c r="L57" s="1087"/>
      <c r="M57" s="1087"/>
      <c r="N57" s="1087"/>
      <c r="O57" s="1087"/>
      <c r="P57" s="1087"/>
      <c r="Q57" s="1087"/>
      <c r="R57" s="1087"/>
      <c r="S57" s="1087"/>
      <c r="T57" s="1087"/>
      <c r="U57" s="1087"/>
      <c r="V57" s="1087"/>
      <c r="W57" s="1087"/>
      <c r="X57" s="1087"/>
      <c r="Y57" s="1087"/>
      <c r="Z57" s="1105"/>
      <c r="AA57" s="572"/>
      <c r="AB57" s="560"/>
      <c r="AC57" s="601" t="s">
        <v>337</v>
      </c>
      <c r="AD57" s="601"/>
      <c r="AE57" s="575">
        <v>1</v>
      </c>
      <c r="AF57" s="244">
        <v>1</v>
      </c>
      <c r="AG57" s="571">
        <v>1</v>
      </c>
      <c r="AH57" s="571">
        <v>1</v>
      </c>
      <c r="AI57" s="561"/>
    </row>
    <row r="58" ht="15.75" customHeight="1" spans="1:35">
      <c r="A58" s="1081"/>
      <c r="B58" s="1081"/>
      <c r="C58" s="1081"/>
      <c r="D58" s="1081"/>
      <c r="E58" s="1081"/>
      <c r="F58" s="1081"/>
      <c r="G58" s="1081"/>
      <c r="H58" s="1081"/>
      <c r="I58" s="1081"/>
      <c r="J58" s="1087"/>
      <c r="K58" s="1087"/>
      <c r="L58" s="1087"/>
      <c r="M58" s="1087"/>
      <c r="N58" s="1087"/>
      <c r="O58" s="1087"/>
      <c r="P58" s="1087"/>
      <c r="Q58" s="1087"/>
      <c r="R58" s="1087"/>
      <c r="S58" s="1087"/>
      <c r="T58" s="1087"/>
      <c r="U58" s="1087"/>
      <c r="V58" s="1087"/>
      <c r="W58" s="1087"/>
      <c r="X58" s="1087"/>
      <c r="Y58" s="1087"/>
      <c r="Z58" s="1105"/>
      <c r="AA58" s="572"/>
      <c r="AB58" s="560"/>
      <c r="AC58" s="601" t="s">
        <v>338</v>
      </c>
      <c r="AD58" s="601"/>
      <c r="AE58" s="575">
        <v>1</v>
      </c>
      <c r="AF58" s="244">
        <v>1</v>
      </c>
      <c r="AG58" s="571">
        <v>1</v>
      </c>
      <c r="AH58" s="571">
        <v>1</v>
      </c>
      <c r="AI58" s="561"/>
    </row>
    <row r="59" ht="15.75" customHeight="1" spans="26:35">
      <c r="Z59" s="1105"/>
      <c r="AA59" s="572"/>
      <c r="AB59" s="560"/>
      <c r="AC59" s="601" t="s">
        <v>339</v>
      </c>
      <c r="AD59" s="601"/>
      <c r="AE59" s="575" t="s">
        <v>265</v>
      </c>
      <c r="AF59" s="575">
        <v>1</v>
      </c>
      <c r="AG59" s="571">
        <v>2</v>
      </c>
      <c r="AH59" s="571">
        <v>2</v>
      </c>
      <c r="AI59" s="561"/>
    </row>
    <row r="60" ht="15.75" customHeight="1" spans="1:35">
      <c r="A60" s="1082" t="s">
        <v>340</v>
      </c>
      <c r="B60" s="1059"/>
      <c r="C60" s="1059"/>
      <c r="D60" s="1059"/>
      <c r="E60" s="1059"/>
      <c r="F60" s="1059"/>
      <c r="G60" s="1059"/>
      <c r="H60" s="1059"/>
      <c r="I60" s="1059"/>
      <c r="J60" s="1059"/>
      <c r="K60" s="1059"/>
      <c r="L60" s="1059"/>
      <c r="M60" s="1059"/>
      <c r="N60" s="1059"/>
      <c r="O60" s="1059"/>
      <c r="P60" s="1059"/>
      <c r="Q60" s="1059"/>
      <c r="R60" s="1059"/>
      <c r="S60" s="1059"/>
      <c r="T60" s="1059"/>
      <c r="U60" s="1059"/>
      <c r="V60" s="1059"/>
      <c r="W60" s="1059"/>
      <c r="X60" s="1059"/>
      <c r="Y60" s="1059"/>
      <c r="Z60" s="1105"/>
      <c r="AA60" s="572"/>
      <c r="AB60" s="560"/>
      <c r="AC60" s="601" t="s">
        <v>341</v>
      </c>
      <c r="AD60" s="601"/>
      <c r="AE60" s="571" t="s">
        <v>342</v>
      </c>
      <c r="AF60" s="571" t="s">
        <v>343</v>
      </c>
      <c r="AG60" s="571">
        <v>2</v>
      </c>
      <c r="AH60" s="571">
        <v>2</v>
      </c>
      <c r="AI60" s="561"/>
    </row>
    <row r="61" ht="15.75" customHeight="1" spans="1:35">
      <c r="A61" s="1059"/>
      <c r="B61" s="1059"/>
      <c r="C61" s="1059"/>
      <c r="D61" s="1059"/>
      <c r="E61" s="1059"/>
      <c r="F61" s="1059"/>
      <c r="G61" s="1059"/>
      <c r="H61" s="1059"/>
      <c r="I61" s="1059"/>
      <c r="J61" s="1059"/>
      <c r="K61" s="1059"/>
      <c r="L61" s="1059"/>
      <c r="M61" s="1059"/>
      <c r="N61" s="1059"/>
      <c r="O61" s="1059"/>
      <c r="P61" s="1059"/>
      <c r="Q61" s="1059"/>
      <c r="R61" s="1059"/>
      <c r="S61" s="1059"/>
      <c r="T61" s="1059"/>
      <c r="U61" s="1059"/>
      <c r="V61" s="1059"/>
      <c r="W61" s="1059"/>
      <c r="X61" s="1059"/>
      <c r="Y61" s="1059"/>
      <c r="Z61" s="1105"/>
      <c r="AA61" s="572"/>
      <c r="AB61" s="560"/>
      <c r="AC61" s="601" t="s">
        <v>344</v>
      </c>
      <c r="AD61" s="601"/>
      <c r="AE61" s="571" t="s">
        <v>345</v>
      </c>
      <c r="AF61" s="571" t="str">
        <f>AE61</f>
        <v>全部达到目标</v>
      </c>
      <c r="AG61" s="571">
        <v>2</v>
      </c>
      <c r="AH61" s="571">
        <v>2</v>
      </c>
      <c r="AI61" s="561"/>
    </row>
    <row r="62" ht="27" customHeight="1" spans="1:35">
      <c r="A62" s="1059"/>
      <c r="B62" s="1059"/>
      <c r="C62" s="1059"/>
      <c r="D62" s="1059"/>
      <c r="E62" s="1059"/>
      <c r="F62" s="1059"/>
      <c r="G62" s="1059"/>
      <c r="H62" s="1059"/>
      <c r="I62" s="1059"/>
      <c r="J62" s="1059"/>
      <c r="K62" s="1059"/>
      <c r="L62" s="1059"/>
      <c r="M62" s="1059"/>
      <c r="N62" s="1059"/>
      <c r="O62" s="1059"/>
      <c r="P62" s="1059"/>
      <c r="Q62" s="1059"/>
      <c r="R62" s="1059"/>
      <c r="S62" s="1059"/>
      <c r="T62" s="1059"/>
      <c r="U62" s="1059"/>
      <c r="V62" s="1059"/>
      <c r="W62" s="1059"/>
      <c r="X62" s="1059"/>
      <c r="Y62" s="1059"/>
      <c r="Z62" s="1105"/>
      <c r="AA62" s="572"/>
      <c r="AB62" s="562" t="s">
        <v>316</v>
      </c>
      <c r="AC62" s="704" t="s">
        <v>346</v>
      </c>
      <c r="AD62" s="561"/>
      <c r="AE62" s="571" t="s">
        <v>347</v>
      </c>
      <c r="AF62" s="571" t="s">
        <v>334</v>
      </c>
      <c r="AG62" s="571">
        <v>1</v>
      </c>
      <c r="AH62" s="571">
        <v>1</v>
      </c>
      <c r="AI62" s="561"/>
    </row>
    <row r="63" ht="15.75" customHeight="1" spans="1:35">
      <c r="A63" s="1059"/>
      <c r="B63" s="1059"/>
      <c r="C63" s="1059"/>
      <c r="D63" s="1059"/>
      <c r="E63" s="1059"/>
      <c r="F63" s="1059"/>
      <c r="G63" s="1059"/>
      <c r="H63" s="1059"/>
      <c r="I63" s="1059"/>
      <c r="J63" s="1059"/>
      <c r="K63" s="1059"/>
      <c r="L63" s="1059"/>
      <c r="M63" s="1059"/>
      <c r="N63" s="1059"/>
      <c r="O63" s="1059"/>
      <c r="P63" s="1059"/>
      <c r="Q63" s="1059"/>
      <c r="R63" s="1059"/>
      <c r="S63" s="1059"/>
      <c r="T63" s="1059"/>
      <c r="U63" s="1059"/>
      <c r="V63" s="1059"/>
      <c r="W63" s="1059"/>
      <c r="X63" s="1059"/>
      <c r="Y63" s="1059"/>
      <c r="Z63" s="1105"/>
      <c r="AA63" s="572"/>
      <c r="AB63" s="276"/>
      <c r="AC63" s="704" t="s">
        <v>317</v>
      </c>
      <c r="AD63" s="561"/>
      <c r="AE63" s="571" t="s">
        <v>348</v>
      </c>
      <c r="AF63" s="571" t="s">
        <v>349</v>
      </c>
      <c r="AG63" s="571">
        <v>2</v>
      </c>
      <c r="AH63" s="571">
        <v>2</v>
      </c>
      <c r="AI63" s="561"/>
    </row>
    <row r="64" ht="15.75" customHeight="1" spans="1:35">
      <c r="A64" s="358" t="s">
        <v>138</v>
      </c>
      <c r="B64" s="357" t="s">
        <v>350</v>
      </c>
      <c r="C64" s="357"/>
      <c r="D64" s="357"/>
      <c r="E64" s="357"/>
      <c r="F64" s="357"/>
      <c r="G64" s="357"/>
      <c r="H64" s="357"/>
      <c r="I64" s="357"/>
      <c r="J64" s="357"/>
      <c r="K64" s="1096"/>
      <c r="L64" s="1096"/>
      <c r="M64" s="1096"/>
      <c r="N64" s="1096"/>
      <c r="O64" s="1096"/>
      <c r="P64" s="1096"/>
      <c r="Q64" s="1096"/>
      <c r="R64" s="1096"/>
      <c r="S64" s="1096"/>
      <c r="T64" s="1096"/>
      <c r="U64" s="1096"/>
      <c r="V64" s="1096"/>
      <c r="W64" s="1096"/>
      <c r="X64" s="1096"/>
      <c r="Y64" s="1096"/>
      <c r="Z64" s="1105"/>
      <c r="AA64" s="562" t="s">
        <v>351</v>
      </c>
      <c r="AB64" s="560" t="s">
        <v>352</v>
      </c>
      <c r="AC64" s="561" t="s">
        <v>353</v>
      </c>
      <c r="AD64" s="561"/>
      <c r="AE64" s="1111" t="s">
        <v>354</v>
      </c>
      <c r="AF64" s="1111">
        <v>0.85</v>
      </c>
      <c r="AG64" s="560">
        <v>10</v>
      </c>
      <c r="AH64" s="560">
        <v>8</v>
      </c>
      <c r="AI64" s="561"/>
    </row>
    <row r="65" ht="15.75" customHeight="1" spans="1:35">
      <c r="A65" s="357" t="s">
        <v>142</v>
      </c>
      <c r="B65" s="359"/>
      <c r="C65" s="359"/>
      <c r="D65" s="359" t="s">
        <v>355</v>
      </c>
      <c r="E65" s="359" t="s">
        <v>144</v>
      </c>
      <c r="F65" s="359"/>
      <c r="G65" s="1060" t="s">
        <v>356</v>
      </c>
      <c r="H65" s="359" t="s">
        <v>146</v>
      </c>
      <c r="I65" s="359" t="s">
        <v>147</v>
      </c>
      <c r="J65" s="359" t="s">
        <v>148</v>
      </c>
      <c r="K65" s="1083"/>
      <c r="L65" s="1083"/>
      <c r="M65" s="1083"/>
      <c r="N65" s="1083"/>
      <c r="O65" s="1083"/>
      <c r="P65" s="1083"/>
      <c r="Q65" s="1083"/>
      <c r="R65" s="1083"/>
      <c r="S65" s="1083"/>
      <c r="T65" s="1083"/>
      <c r="U65" s="1083"/>
      <c r="V65" s="1083"/>
      <c r="W65" s="1083"/>
      <c r="X65" s="1083"/>
      <c r="Y65" s="1083"/>
      <c r="Z65" s="1105"/>
      <c r="AA65" s="573"/>
      <c r="AB65" s="560"/>
      <c r="AC65" s="561"/>
      <c r="AD65" s="561"/>
      <c r="AE65" s="1111"/>
      <c r="AF65" s="1111"/>
      <c r="AG65" s="560"/>
      <c r="AH65" s="560"/>
      <c r="AI65" s="561"/>
    </row>
    <row r="66" ht="15.75" customHeight="1" spans="1:35">
      <c r="A66" s="357" t="s">
        <v>156</v>
      </c>
      <c r="B66" s="359"/>
      <c r="C66" s="359"/>
      <c r="D66" s="359"/>
      <c r="E66" s="359"/>
      <c r="F66" s="359"/>
      <c r="G66" s="1061"/>
      <c r="H66" s="359"/>
      <c r="I66" s="359"/>
      <c r="J66" s="359"/>
      <c r="K66" s="1083"/>
      <c r="L66" s="1083"/>
      <c r="M66" s="1083"/>
      <c r="N66" s="1083"/>
      <c r="O66" s="1083"/>
      <c r="P66" s="1083"/>
      <c r="Q66" s="1083"/>
      <c r="R66" s="1083"/>
      <c r="S66" s="1083"/>
      <c r="T66" s="1083"/>
      <c r="U66" s="1083"/>
      <c r="V66" s="1083"/>
      <c r="W66" s="1083"/>
      <c r="X66" s="1083"/>
      <c r="Y66" s="1083"/>
      <c r="Z66" s="1181"/>
      <c r="AA66" s="574"/>
      <c r="AB66" s="560"/>
      <c r="AC66" s="561"/>
      <c r="AD66" s="561"/>
      <c r="AE66" s="1111"/>
      <c r="AF66" s="1111"/>
      <c r="AG66" s="560"/>
      <c r="AH66" s="560"/>
      <c r="AI66" s="561"/>
    </row>
    <row r="67" ht="15.75" customHeight="1" spans="1:35">
      <c r="A67" s="357" t="s">
        <v>159</v>
      </c>
      <c r="B67" s="357" t="s">
        <v>160</v>
      </c>
      <c r="C67" s="357"/>
      <c r="D67" s="1113">
        <v>2500</v>
      </c>
      <c r="E67" s="1113">
        <v>2859.46</v>
      </c>
      <c r="F67" s="1113"/>
      <c r="G67" s="1113">
        <v>2720.64</v>
      </c>
      <c r="H67" s="1113">
        <v>10</v>
      </c>
      <c r="I67" s="1161">
        <f>G67/E67</f>
        <v>0.951452372126206</v>
      </c>
      <c r="J67" s="1162">
        <v>10</v>
      </c>
      <c r="K67" s="1163"/>
      <c r="L67" s="1163"/>
      <c r="M67" s="1163"/>
      <c r="N67" s="1163"/>
      <c r="O67" s="1163"/>
      <c r="P67" s="1163"/>
      <c r="Q67" s="1163"/>
      <c r="R67" s="1163"/>
      <c r="S67" s="1163"/>
      <c r="T67" s="1163"/>
      <c r="U67" s="1163"/>
      <c r="V67" s="1163"/>
      <c r="W67" s="1163"/>
      <c r="X67" s="1163"/>
      <c r="Y67" s="1163"/>
      <c r="Z67" s="560" t="s">
        <v>357</v>
      </c>
      <c r="AA67" s="560"/>
      <c r="AB67" s="560"/>
      <c r="AC67" s="560"/>
      <c r="AD67" s="560"/>
      <c r="AE67" s="560"/>
      <c r="AF67" s="560"/>
      <c r="AG67" s="560">
        <f>SUM(AG22:AG66)+10</f>
        <v>100</v>
      </c>
      <c r="AH67" s="560">
        <f>SUM(AH22:AH66)+10</f>
        <v>93</v>
      </c>
      <c r="AI67" s="561"/>
    </row>
    <row r="68" ht="25.2" customHeight="1" spans="1:35">
      <c r="A68" s="368"/>
      <c r="B68" s="358"/>
      <c r="C68" s="358"/>
      <c r="D68" s="358"/>
      <c r="E68" s="358"/>
      <c r="F68" s="358"/>
      <c r="G68" s="358"/>
      <c r="H68" s="358"/>
      <c r="I68" s="358"/>
      <c r="J68" s="358"/>
      <c r="K68" s="1164"/>
      <c r="L68" s="1164"/>
      <c r="M68" s="1164"/>
      <c r="N68" s="1164"/>
      <c r="O68" s="1164"/>
      <c r="P68" s="1164"/>
      <c r="Q68" s="1164"/>
      <c r="R68" s="1164"/>
      <c r="S68" s="1164"/>
      <c r="T68" s="1164"/>
      <c r="U68" s="1164"/>
      <c r="V68" s="1164"/>
      <c r="W68" s="1164"/>
      <c r="X68" s="1164"/>
      <c r="Y68" s="1164"/>
      <c r="Z68" s="488"/>
      <c r="AA68" s="488"/>
      <c r="AB68" s="45"/>
      <c r="AC68" s="488"/>
      <c r="AD68" s="488"/>
      <c r="AE68" s="488"/>
      <c r="AF68" s="488"/>
      <c r="AG68" s="488"/>
      <c r="AH68" s="488"/>
      <c r="AI68" s="488"/>
    </row>
    <row r="69" ht="14.25" spans="1:25">
      <c r="A69" s="368"/>
      <c r="B69" s="358" t="s">
        <v>358</v>
      </c>
      <c r="C69" s="358"/>
      <c r="D69" s="358"/>
      <c r="E69" s="358"/>
      <c r="F69" s="358"/>
      <c r="G69" s="358" t="s">
        <v>359</v>
      </c>
      <c r="H69" s="358"/>
      <c r="I69" s="358"/>
      <c r="J69" s="358"/>
      <c r="K69" s="1164"/>
      <c r="L69" s="1164"/>
      <c r="M69" s="1164"/>
      <c r="N69" s="1164"/>
      <c r="O69" s="1164"/>
      <c r="P69" s="1164"/>
      <c r="Q69" s="1164"/>
      <c r="R69" s="1164"/>
      <c r="S69" s="1164"/>
      <c r="T69" s="1164"/>
      <c r="U69" s="1164"/>
      <c r="V69" s="1164"/>
      <c r="W69" s="1164"/>
      <c r="X69" s="1164"/>
      <c r="Y69" s="1164"/>
    </row>
    <row r="70" ht="14.25" spans="1:25">
      <c r="A70" s="368"/>
      <c r="B70" s="358" t="s">
        <v>360</v>
      </c>
      <c r="C70" s="358"/>
      <c r="D70" s="358"/>
      <c r="E70" s="358"/>
      <c r="F70" s="358"/>
      <c r="G70" s="358" t="s">
        <v>361</v>
      </c>
      <c r="H70" s="358"/>
      <c r="I70" s="358"/>
      <c r="J70" s="358"/>
      <c r="K70" s="1164"/>
      <c r="L70" s="1164"/>
      <c r="M70" s="1164"/>
      <c r="N70" s="1164"/>
      <c r="O70" s="1164"/>
      <c r="P70" s="1164"/>
      <c r="Q70" s="1164"/>
      <c r="R70" s="1164"/>
      <c r="S70" s="1164"/>
      <c r="T70" s="1164"/>
      <c r="U70" s="1164"/>
      <c r="V70" s="1164"/>
      <c r="W70" s="1164"/>
      <c r="X70" s="1164"/>
      <c r="Y70" s="1164"/>
    </row>
    <row r="71" ht="14.25" spans="1:25">
      <c r="A71" s="368"/>
      <c r="B71" s="358" t="s">
        <v>362</v>
      </c>
      <c r="C71" s="358"/>
      <c r="D71" s="358"/>
      <c r="E71" s="358"/>
      <c r="F71" s="358"/>
      <c r="G71" s="358"/>
      <c r="H71" s="358"/>
      <c r="I71" s="358"/>
      <c r="J71" s="358"/>
      <c r="K71" s="1164"/>
      <c r="L71" s="1164"/>
      <c r="M71" s="1164"/>
      <c r="N71" s="1164"/>
      <c r="O71" s="1164"/>
      <c r="P71" s="1164"/>
      <c r="Q71" s="1164"/>
      <c r="R71" s="1164"/>
      <c r="S71" s="1164"/>
      <c r="T71" s="1164"/>
      <c r="U71" s="1164"/>
      <c r="V71" s="1164"/>
      <c r="W71" s="1164"/>
      <c r="X71" s="1164"/>
      <c r="Y71" s="1164"/>
    </row>
    <row r="72" ht="14.25" spans="1:25">
      <c r="A72" s="368"/>
      <c r="B72" s="364" t="s">
        <v>363</v>
      </c>
      <c r="C72" s="364"/>
      <c r="D72" s="364"/>
      <c r="E72" s="364"/>
      <c r="F72" s="364"/>
      <c r="G72" s="358"/>
      <c r="H72" s="358"/>
      <c r="I72" s="358"/>
      <c r="J72" s="358"/>
      <c r="K72" s="1164"/>
      <c r="L72" s="1164"/>
      <c r="M72" s="1164"/>
      <c r="N72" s="1164"/>
      <c r="O72" s="1164"/>
      <c r="P72" s="1164"/>
      <c r="Q72" s="1164"/>
      <c r="R72" s="1164"/>
      <c r="S72" s="1164"/>
      <c r="T72" s="1164"/>
      <c r="U72" s="1164"/>
      <c r="V72" s="1164"/>
      <c r="W72" s="1164"/>
      <c r="X72" s="1164"/>
      <c r="Y72" s="1164"/>
    </row>
    <row r="73" spans="1:25">
      <c r="A73" s="357" t="s">
        <v>176</v>
      </c>
      <c r="B73" s="357" t="s">
        <v>177</v>
      </c>
      <c r="C73" s="357"/>
      <c r="D73" s="357"/>
      <c r="E73" s="357"/>
      <c r="F73" s="357"/>
      <c r="G73" s="357" t="s">
        <v>178</v>
      </c>
      <c r="H73" s="357"/>
      <c r="I73" s="357"/>
      <c r="J73" s="357"/>
      <c r="K73" s="1096"/>
      <c r="L73" s="1096"/>
      <c r="M73" s="1096"/>
      <c r="N73" s="1096"/>
      <c r="O73" s="1096"/>
      <c r="P73" s="1096"/>
      <c r="Q73" s="1096"/>
      <c r="R73" s="1096"/>
      <c r="S73" s="1096"/>
      <c r="T73" s="1096"/>
      <c r="U73" s="1096"/>
      <c r="V73" s="1096"/>
      <c r="W73" s="1096"/>
      <c r="X73" s="1096"/>
      <c r="Y73" s="1096"/>
    </row>
    <row r="74" spans="1:25">
      <c r="A74" s="357"/>
      <c r="B74" s="437" t="s">
        <v>364</v>
      </c>
      <c r="C74" s="437"/>
      <c r="D74" s="437"/>
      <c r="E74" s="437"/>
      <c r="F74" s="437"/>
      <c r="G74" s="357" t="s">
        <v>249</v>
      </c>
      <c r="H74" s="357"/>
      <c r="I74" s="357"/>
      <c r="J74" s="357"/>
      <c r="K74" s="1096"/>
      <c r="L74" s="1096"/>
      <c r="M74" s="1096"/>
      <c r="N74" s="1096"/>
      <c r="O74" s="1096"/>
      <c r="P74" s="1096"/>
      <c r="Q74" s="1096"/>
      <c r="R74" s="1096"/>
      <c r="S74" s="1096"/>
      <c r="T74" s="1096"/>
      <c r="U74" s="1096"/>
      <c r="V74" s="1096"/>
      <c r="W74" s="1096"/>
      <c r="X74" s="1096"/>
      <c r="Y74" s="1096"/>
    </row>
    <row r="75" spans="1:25">
      <c r="A75" s="357"/>
      <c r="B75" s="437" t="s">
        <v>365</v>
      </c>
      <c r="C75" s="437"/>
      <c r="D75" s="437"/>
      <c r="E75" s="437"/>
      <c r="F75" s="437"/>
      <c r="G75" s="357" t="s">
        <v>249</v>
      </c>
      <c r="H75" s="357"/>
      <c r="I75" s="357"/>
      <c r="J75" s="357"/>
      <c r="K75" s="1096"/>
      <c r="L75" s="1096"/>
      <c r="M75" s="1096"/>
      <c r="N75" s="1096"/>
      <c r="O75" s="1096"/>
      <c r="P75" s="1096"/>
      <c r="Q75" s="1096"/>
      <c r="R75" s="1096"/>
      <c r="S75" s="1096"/>
      <c r="T75" s="1096"/>
      <c r="U75" s="1096"/>
      <c r="V75" s="1096"/>
      <c r="W75" s="1096"/>
      <c r="X75" s="1096"/>
      <c r="Y75" s="1096"/>
    </row>
    <row r="76" ht="14.25" spans="1:25">
      <c r="A76" s="357"/>
      <c r="B76" s="1114" t="s">
        <v>366</v>
      </c>
      <c r="C76" s="1114"/>
      <c r="D76" s="1114"/>
      <c r="E76" s="1114"/>
      <c r="F76" s="1115"/>
      <c r="G76" s="438"/>
      <c r="H76" s="357"/>
      <c r="I76" s="357"/>
      <c r="J76" s="438"/>
      <c r="K76" s="1096"/>
      <c r="L76" s="1096"/>
      <c r="M76" s="1096"/>
      <c r="N76" s="1096"/>
      <c r="O76" s="1096"/>
      <c r="P76" s="1096"/>
      <c r="Q76" s="1096"/>
      <c r="R76" s="1096"/>
      <c r="S76" s="1096"/>
      <c r="T76" s="1096"/>
      <c r="U76" s="1096"/>
      <c r="V76" s="1096"/>
      <c r="W76" s="1096"/>
      <c r="X76" s="1096"/>
      <c r="Y76" s="1096"/>
    </row>
    <row r="77" spans="1:25">
      <c r="A77" s="357" t="s">
        <v>367</v>
      </c>
      <c r="B77" s="357" t="s">
        <v>195</v>
      </c>
      <c r="C77" s="357" t="s">
        <v>196</v>
      </c>
      <c r="D77" s="357" t="s">
        <v>197</v>
      </c>
      <c r="E77" s="1116"/>
      <c r="F77" s="1117" t="s">
        <v>368</v>
      </c>
      <c r="G77" s="1117" t="s">
        <v>369</v>
      </c>
      <c r="H77" s="1118" t="s">
        <v>146</v>
      </c>
      <c r="I77" s="1116" t="s">
        <v>148</v>
      </c>
      <c r="J77" s="1165" t="s">
        <v>200</v>
      </c>
      <c r="K77" s="1166"/>
      <c r="L77" s="1166"/>
      <c r="M77" s="1166"/>
      <c r="N77" s="1166"/>
      <c r="O77" s="1166"/>
      <c r="P77" s="1166"/>
      <c r="Q77" s="1166"/>
      <c r="R77" s="1166"/>
      <c r="S77" s="1166"/>
      <c r="T77" s="1166"/>
      <c r="U77" s="1166"/>
      <c r="V77" s="1166"/>
      <c r="W77" s="1166"/>
      <c r="X77" s="1166"/>
      <c r="Y77" s="1166"/>
    </row>
    <row r="78" spans="1:25">
      <c r="A78" s="357"/>
      <c r="B78" s="357"/>
      <c r="C78" s="357"/>
      <c r="D78" s="357"/>
      <c r="E78" s="1116"/>
      <c r="F78" s="1119"/>
      <c r="G78" s="1119"/>
      <c r="H78" s="1118"/>
      <c r="I78" s="1116"/>
      <c r="J78" s="1167" t="s">
        <v>210</v>
      </c>
      <c r="K78" s="1166"/>
      <c r="L78" s="1166"/>
      <c r="M78" s="1166"/>
      <c r="N78" s="1166"/>
      <c r="O78" s="1166"/>
      <c r="P78" s="1166"/>
      <c r="Q78" s="1166"/>
      <c r="R78" s="1166"/>
      <c r="S78" s="1166"/>
      <c r="T78" s="1166"/>
      <c r="U78" s="1166"/>
      <c r="V78" s="1166"/>
      <c r="W78" s="1166"/>
      <c r="X78" s="1166"/>
      <c r="Y78" s="1166"/>
    </row>
    <row r="79" ht="14.25" spans="1:25">
      <c r="A79" s="357"/>
      <c r="B79" s="357"/>
      <c r="C79" s="357"/>
      <c r="D79" s="357"/>
      <c r="E79" s="1116"/>
      <c r="F79" s="391"/>
      <c r="G79" s="391"/>
      <c r="H79" s="1118"/>
      <c r="I79" s="1116"/>
      <c r="J79" s="1168" t="s">
        <v>211</v>
      </c>
      <c r="K79" s="1166"/>
      <c r="L79" s="1166"/>
      <c r="M79" s="1166"/>
      <c r="N79" s="1166"/>
      <c r="O79" s="1166"/>
      <c r="P79" s="1166"/>
      <c r="Q79" s="1166"/>
      <c r="R79" s="1166"/>
      <c r="S79" s="1166"/>
      <c r="T79" s="1166"/>
      <c r="U79" s="1166"/>
      <c r="V79" s="1166"/>
      <c r="W79" s="1166"/>
      <c r="X79" s="1166"/>
      <c r="Y79" s="1166"/>
    </row>
    <row r="80" ht="14.25" spans="1:25">
      <c r="A80" s="357"/>
      <c r="B80" s="357" t="s">
        <v>212</v>
      </c>
      <c r="C80" s="357" t="s">
        <v>213</v>
      </c>
      <c r="D80" s="358" t="s">
        <v>214</v>
      </c>
      <c r="E80" s="358"/>
      <c r="F80" s="1120" t="s">
        <v>370</v>
      </c>
      <c r="G80" s="1121">
        <f>16/23</f>
        <v>0.695652173913043</v>
      </c>
      <c r="H80" s="370">
        <v>3</v>
      </c>
      <c r="I80" s="370">
        <v>3</v>
      </c>
      <c r="J80" s="1169"/>
      <c r="K80" s="1164"/>
      <c r="L80" s="1164"/>
      <c r="M80" s="1164"/>
      <c r="N80" s="1164"/>
      <c r="O80" s="1164"/>
      <c r="P80" s="1164"/>
      <c r="Q80" s="1164"/>
      <c r="R80" s="1164"/>
      <c r="S80" s="1164"/>
      <c r="T80" s="1164"/>
      <c r="U80" s="1164"/>
      <c r="V80" s="1164"/>
      <c r="W80" s="1164"/>
      <c r="X80" s="1164"/>
      <c r="Y80" s="1164"/>
    </row>
    <row r="81" spans="1:25">
      <c r="A81" s="357"/>
      <c r="B81" s="357"/>
      <c r="C81" s="357"/>
      <c r="D81" s="358" t="s">
        <v>371</v>
      </c>
      <c r="E81" s="358"/>
      <c r="F81" s="1122">
        <v>1</v>
      </c>
      <c r="G81" s="1122">
        <v>1</v>
      </c>
      <c r="H81" s="370">
        <v>8</v>
      </c>
      <c r="I81" s="370">
        <v>8</v>
      </c>
      <c r="J81" s="358"/>
      <c r="K81" s="1164"/>
      <c r="L81" s="1164"/>
      <c r="M81" s="1164"/>
      <c r="N81" s="1164"/>
      <c r="O81" s="1164"/>
      <c r="P81" s="1164"/>
      <c r="Q81" s="1164"/>
      <c r="R81" s="1164"/>
      <c r="S81" s="1164"/>
      <c r="T81" s="1164"/>
      <c r="U81" s="1164"/>
      <c r="V81" s="1164"/>
      <c r="W81" s="1164"/>
      <c r="X81" s="1164"/>
      <c r="Y81" s="1164"/>
    </row>
    <row r="82" ht="51" spans="1:25">
      <c r="A82" s="357"/>
      <c r="B82" s="357"/>
      <c r="C82" s="357"/>
      <c r="D82" s="358" t="s">
        <v>372</v>
      </c>
      <c r="E82" s="358"/>
      <c r="F82" s="370" t="s">
        <v>373</v>
      </c>
      <c r="G82" s="357" t="s">
        <v>374</v>
      </c>
      <c r="H82" s="370">
        <v>5</v>
      </c>
      <c r="I82" s="370">
        <v>2.5</v>
      </c>
      <c r="J82" s="358" t="s">
        <v>375</v>
      </c>
      <c r="K82" s="1164"/>
      <c r="L82" s="1164"/>
      <c r="M82" s="1164"/>
      <c r="N82" s="1164"/>
      <c r="O82" s="1164"/>
      <c r="P82" s="1164"/>
      <c r="Q82" s="1164"/>
      <c r="R82" s="1164"/>
      <c r="S82" s="1164"/>
      <c r="T82" s="1164"/>
      <c r="U82" s="1164"/>
      <c r="V82" s="1164"/>
      <c r="W82" s="1164"/>
      <c r="X82" s="1164"/>
      <c r="Y82" s="1164"/>
    </row>
    <row r="83" spans="1:25">
      <c r="A83" s="357"/>
      <c r="B83" s="357"/>
      <c r="C83" s="357" t="s">
        <v>253</v>
      </c>
      <c r="D83" s="358" t="s">
        <v>254</v>
      </c>
      <c r="E83" s="358"/>
      <c r="F83" s="1122">
        <v>1</v>
      </c>
      <c r="G83" s="1122">
        <v>1</v>
      </c>
      <c r="H83" s="370">
        <v>3</v>
      </c>
      <c r="I83" s="370">
        <v>3</v>
      </c>
      <c r="J83" s="358"/>
      <c r="K83" s="1164"/>
      <c r="L83" s="1164"/>
      <c r="M83" s="1164"/>
      <c r="N83" s="1164"/>
      <c r="O83" s="1164"/>
      <c r="P83" s="1164"/>
      <c r="Q83" s="1164"/>
      <c r="R83" s="1164"/>
      <c r="S83" s="1164"/>
      <c r="T83" s="1164"/>
      <c r="U83" s="1164"/>
      <c r="V83" s="1164"/>
      <c r="W83" s="1164"/>
      <c r="X83" s="1164"/>
      <c r="Y83" s="1164"/>
    </row>
    <row r="84" ht="38.25" spans="1:25">
      <c r="A84" s="357"/>
      <c r="B84" s="357"/>
      <c r="C84" s="357"/>
      <c r="D84" s="358" t="s">
        <v>258</v>
      </c>
      <c r="E84" s="358"/>
      <c r="F84" s="1122">
        <v>1</v>
      </c>
      <c r="G84" s="1123">
        <v>0.98</v>
      </c>
      <c r="H84" s="371">
        <v>5</v>
      </c>
      <c r="I84" s="371">
        <v>4</v>
      </c>
      <c r="J84" s="385" t="s">
        <v>376</v>
      </c>
      <c r="K84" s="1170"/>
      <c r="L84" s="1170"/>
      <c r="M84" s="1170"/>
      <c r="N84" s="1170"/>
      <c r="O84" s="1170"/>
      <c r="P84" s="1170"/>
      <c r="Q84" s="1170"/>
      <c r="R84" s="1170"/>
      <c r="S84" s="1170"/>
      <c r="T84" s="1170"/>
      <c r="U84" s="1170"/>
      <c r="V84" s="1170"/>
      <c r="W84" s="1170"/>
      <c r="X84" s="1170"/>
      <c r="Y84" s="1170"/>
    </row>
    <row r="85" spans="1:25">
      <c r="A85" s="357"/>
      <c r="B85" s="357"/>
      <c r="C85" s="357"/>
      <c r="D85" s="358" t="s">
        <v>377</v>
      </c>
      <c r="E85" s="358"/>
      <c r="F85" s="1122">
        <v>1</v>
      </c>
      <c r="G85" s="1122">
        <v>1</v>
      </c>
      <c r="H85" s="1124">
        <v>3</v>
      </c>
      <c r="I85" s="1124">
        <v>3</v>
      </c>
      <c r="J85" s="358"/>
      <c r="K85" s="1164"/>
      <c r="L85" s="1164"/>
      <c r="M85" s="1164"/>
      <c r="N85" s="1164"/>
      <c r="O85" s="1164"/>
      <c r="P85" s="1164"/>
      <c r="Q85" s="1164"/>
      <c r="R85" s="1164"/>
      <c r="S85" s="1164"/>
      <c r="T85" s="1164"/>
      <c r="U85" s="1164"/>
      <c r="V85" s="1164"/>
      <c r="W85" s="1164"/>
      <c r="X85" s="1164"/>
      <c r="Y85" s="1164"/>
    </row>
    <row r="86" spans="1:25">
      <c r="A86" s="357"/>
      <c r="B86" s="357"/>
      <c r="C86" s="357"/>
      <c r="D86" s="358" t="s">
        <v>378</v>
      </c>
      <c r="E86" s="358"/>
      <c r="F86" s="1122">
        <v>1</v>
      </c>
      <c r="G86" s="1122">
        <v>1</v>
      </c>
      <c r="H86" s="1124">
        <v>3</v>
      </c>
      <c r="I86" s="1124">
        <v>3</v>
      </c>
      <c r="J86" s="358"/>
      <c r="K86" s="1164"/>
      <c r="L86" s="1164"/>
      <c r="M86" s="1164"/>
      <c r="N86" s="1164"/>
      <c r="O86" s="1164"/>
      <c r="P86" s="1164"/>
      <c r="Q86" s="1164"/>
      <c r="R86" s="1164"/>
      <c r="S86" s="1164"/>
      <c r="T86" s="1164"/>
      <c r="U86" s="1164"/>
      <c r="V86" s="1164"/>
      <c r="W86" s="1164"/>
      <c r="X86" s="1164"/>
      <c r="Y86" s="1164"/>
    </row>
    <row r="87" ht="26.25" spans="1:25">
      <c r="A87" s="357"/>
      <c r="B87" s="357"/>
      <c r="C87" s="357" t="s">
        <v>266</v>
      </c>
      <c r="D87" s="358" t="s">
        <v>379</v>
      </c>
      <c r="E87" s="358"/>
      <c r="F87" s="1122">
        <v>1</v>
      </c>
      <c r="G87" s="1122">
        <v>1</v>
      </c>
      <c r="H87" s="1124">
        <v>5</v>
      </c>
      <c r="I87" s="1124">
        <v>5</v>
      </c>
      <c r="J87" s="358"/>
      <c r="K87" s="1164"/>
      <c r="L87" s="1164"/>
      <c r="M87" s="1164"/>
      <c r="N87" s="1164"/>
      <c r="O87" s="1164"/>
      <c r="P87" s="1164"/>
      <c r="Q87" s="1164"/>
      <c r="R87" s="1164"/>
      <c r="S87" s="1164"/>
      <c r="T87" s="1164"/>
      <c r="U87" s="1164"/>
      <c r="V87" s="1164"/>
      <c r="W87" s="1164"/>
      <c r="X87" s="1164"/>
      <c r="Y87" s="1164"/>
    </row>
    <row r="88" ht="14.25" spans="1:25">
      <c r="A88" s="357"/>
      <c r="B88" s="357"/>
      <c r="C88" s="357" t="s">
        <v>276</v>
      </c>
      <c r="D88" s="358" t="s">
        <v>277</v>
      </c>
      <c r="E88" s="358"/>
      <c r="F88" s="1125" t="s">
        <v>370</v>
      </c>
      <c r="G88" s="1122">
        <v>1</v>
      </c>
      <c r="H88" s="370">
        <v>5</v>
      </c>
      <c r="I88" s="370">
        <v>5</v>
      </c>
      <c r="J88" s="358"/>
      <c r="K88" s="1164"/>
      <c r="L88" s="1164"/>
      <c r="M88" s="1164"/>
      <c r="N88" s="1164"/>
      <c r="O88" s="1164"/>
      <c r="P88" s="1164"/>
      <c r="Q88" s="1164"/>
      <c r="R88" s="1164"/>
      <c r="S88" s="1164"/>
      <c r="T88" s="1164"/>
      <c r="U88" s="1164"/>
      <c r="V88" s="1164"/>
      <c r="W88" s="1164"/>
      <c r="X88" s="1164"/>
      <c r="Y88" s="1164"/>
    </row>
    <row r="89" ht="14.25" spans="1:25">
      <c r="A89" s="357"/>
      <c r="B89" s="357"/>
      <c r="C89" s="357"/>
      <c r="D89" s="358" t="s">
        <v>281</v>
      </c>
      <c r="E89" s="358"/>
      <c r="F89" s="1125" t="s">
        <v>370</v>
      </c>
      <c r="G89" s="1126">
        <v>0.9219</v>
      </c>
      <c r="H89" s="370">
        <v>5</v>
      </c>
      <c r="I89" s="370">
        <v>5</v>
      </c>
      <c r="J89" s="358"/>
      <c r="K89" s="1164"/>
      <c r="L89" s="1164"/>
      <c r="M89" s="1164"/>
      <c r="N89" s="1164"/>
      <c r="O89" s="1164"/>
      <c r="P89" s="1164"/>
      <c r="Q89" s="1164"/>
      <c r="R89" s="1164"/>
      <c r="S89" s="1164"/>
      <c r="T89" s="1164"/>
      <c r="U89" s="1164"/>
      <c r="V89" s="1164"/>
      <c r="W89" s="1164"/>
      <c r="X89" s="1164"/>
      <c r="Y89" s="1164"/>
    </row>
    <row r="90" spans="1:25">
      <c r="A90" s="357"/>
      <c r="B90" s="357"/>
      <c r="C90" s="357"/>
      <c r="D90" s="358" t="s">
        <v>290</v>
      </c>
      <c r="E90" s="358"/>
      <c r="F90" s="1122">
        <v>1</v>
      </c>
      <c r="G90" s="1121">
        <v>0.9972</v>
      </c>
      <c r="H90" s="1124">
        <v>5</v>
      </c>
      <c r="I90" s="1124">
        <v>5</v>
      </c>
      <c r="J90" s="358"/>
      <c r="K90" s="1164"/>
      <c r="L90" s="1164"/>
      <c r="M90" s="1164"/>
      <c r="N90" s="1164"/>
      <c r="O90" s="1164"/>
      <c r="P90" s="1164"/>
      <c r="Q90" s="1164"/>
      <c r="R90" s="1164"/>
      <c r="S90" s="1164"/>
      <c r="T90" s="1164"/>
      <c r="U90" s="1164"/>
      <c r="V90" s="1164"/>
      <c r="W90" s="1164"/>
      <c r="X90" s="1164"/>
      <c r="Y90" s="1164"/>
    </row>
    <row r="91" spans="1:25">
      <c r="A91" s="357"/>
      <c r="B91" s="357" t="s">
        <v>292</v>
      </c>
      <c r="C91" s="357" t="s">
        <v>380</v>
      </c>
      <c r="D91" s="358" t="s">
        <v>381</v>
      </c>
      <c r="E91" s="358"/>
      <c r="F91" s="1114" t="s">
        <v>382</v>
      </c>
      <c r="G91" s="1114" t="s">
        <v>383</v>
      </c>
      <c r="H91" s="357">
        <v>10</v>
      </c>
      <c r="I91" s="357">
        <v>10</v>
      </c>
      <c r="J91" s="358"/>
      <c r="K91" s="1164"/>
      <c r="L91" s="1164"/>
      <c r="M91" s="1164"/>
      <c r="N91" s="1164"/>
      <c r="O91" s="1164"/>
      <c r="P91" s="1164"/>
      <c r="Q91" s="1164"/>
      <c r="R91" s="1164"/>
      <c r="S91" s="1164"/>
      <c r="T91" s="1164"/>
      <c r="U91" s="1164"/>
      <c r="V91" s="1164"/>
      <c r="W91" s="1164"/>
      <c r="X91" s="1164"/>
      <c r="Y91" s="1164"/>
    </row>
    <row r="92" spans="1:25">
      <c r="A92" s="357"/>
      <c r="B92" s="357"/>
      <c r="C92" s="208" t="s">
        <v>299</v>
      </c>
      <c r="D92" s="358" t="s">
        <v>384</v>
      </c>
      <c r="E92" s="358"/>
      <c r="F92" s="357" t="s">
        <v>334</v>
      </c>
      <c r="G92" s="357" t="s">
        <v>334</v>
      </c>
      <c r="H92" s="357">
        <v>10</v>
      </c>
      <c r="I92" s="357">
        <v>10</v>
      </c>
      <c r="J92" s="358"/>
      <c r="K92" s="1164"/>
      <c r="L92" s="1164"/>
      <c r="M92" s="1164"/>
      <c r="N92" s="1164"/>
      <c r="O92" s="1164"/>
      <c r="P92" s="1164"/>
      <c r="Q92" s="1164"/>
      <c r="R92" s="1164"/>
      <c r="S92" s="1164"/>
      <c r="T92" s="1164"/>
      <c r="U92" s="1164"/>
      <c r="V92" s="1164"/>
      <c r="W92" s="1164"/>
      <c r="X92" s="1164"/>
      <c r="Y92" s="1164"/>
    </row>
    <row r="93" ht="25.5" spans="1:25">
      <c r="A93" s="357"/>
      <c r="B93" s="357"/>
      <c r="C93" s="208" t="s">
        <v>316</v>
      </c>
      <c r="D93" s="358" t="s">
        <v>317</v>
      </c>
      <c r="E93" s="358"/>
      <c r="F93" s="357" t="s">
        <v>385</v>
      </c>
      <c r="G93" s="357" t="s">
        <v>385</v>
      </c>
      <c r="H93" s="357">
        <v>10</v>
      </c>
      <c r="I93" s="357">
        <v>10</v>
      </c>
      <c r="J93" s="358"/>
      <c r="K93" s="1164"/>
      <c r="L93" s="1164"/>
      <c r="M93" s="1164"/>
      <c r="N93" s="1164"/>
      <c r="O93" s="1164"/>
      <c r="P93" s="1164"/>
      <c r="Q93" s="1164"/>
      <c r="R93" s="1164"/>
      <c r="S93" s="1164"/>
      <c r="T93" s="1164"/>
      <c r="U93" s="1164"/>
      <c r="V93" s="1164"/>
      <c r="W93" s="1164"/>
      <c r="X93" s="1164"/>
      <c r="Y93" s="1164"/>
    </row>
    <row r="94" spans="1:25">
      <c r="A94" s="357"/>
      <c r="B94" s="357" t="s">
        <v>386</v>
      </c>
      <c r="C94" s="357" t="s">
        <v>325</v>
      </c>
      <c r="D94" s="358" t="s">
        <v>326</v>
      </c>
      <c r="E94" s="358"/>
      <c r="F94" s="1127">
        <v>0.9</v>
      </c>
      <c r="G94" s="1127">
        <v>0.95</v>
      </c>
      <c r="H94" s="357">
        <v>10</v>
      </c>
      <c r="I94" s="357">
        <v>10</v>
      </c>
      <c r="J94" s="358"/>
      <c r="K94" s="1164"/>
      <c r="L94" s="1164"/>
      <c r="M94" s="1164"/>
      <c r="N94" s="1164"/>
      <c r="O94" s="1164"/>
      <c r="P94" s="1164"/>
      <c r="Q94" s="1164"/>
      <c r="R94" s="1164"/>
      <c r="S94" s="1164"/>
      <c r="T94" s="1164"/>
      <c r="U94" s="1164"/>
      <c r="V94" s="1164"/>
      <c r="W94" s="1164"/>
      <c r="X94" s="1164"/>
      <c r="Y94" s="1164"/>
    </row>
    <row r="95" spans="1:25">
      <c r="A95" s="357"/>
      <c r="B95" s="357"/>
      <c r="C95" s="357"/>
      <c r="D95" s="358"/>
      <c r="E95" s="358"/>
      <c r="F95" s="1128"/>
      <c r="G95" s="1128"/>
      <c r="H95" s="357"/>
      <c r="I95" s="357"/>
      <c r="J95" s="358"/>
      <c r="K95" s="1164"/>
      <c r="L95" s="1164"/>
      <c r="M95" s="1164"/>
      <c r="N95" s="1164"/>
      <c r="O95" s="1164"/>
      <c r="P95" s="1164"/>
      <c r="Q95" s="1164"/>
      <c r="R95" s="1164"/>
      <c r="S95" s="1164"/>
      <c r="T95" s="1164"/>
      <c r="U95" s="1164"/>
      <c r="V95" s="1164"/>
      <c r="W95" s="1164"/>
      <c r="X95" s="1164"/>
      <c r="Y95" s="1164"/>
    </row>
    <row r="96" spans="1:25">
      <c r="A96" s="357" t="s">
        <v>330</v>
      </c>
      <c r="B96" s="357"/>
      <c r="C96" s="357"/>
      <c r="D96" s="357"/>
      <c r="E96" s="357"/>
      <c r="F96" s="357"/>
      <c r="G96" s="357"/>
      <c r="H96" s="357">
        <f>SUM(H80:H95)+H67</f>
        <v>100</v>
      </c>
      <c r="I96" s="357">
        <f>SUM(I80:I95)+J67</f>
        <v>96.5</v>
      </c>
      <c r="J96" s="358"/>
      <c r="K96" s="1164"/>
      <c r="L96" s="1164"/>
      <c r="M96" s="1164"/>
      <c r="N96" s="1164"/>
      <c r="O96" s="1164"/>
      <c r="P96" s="1164"/>
      <c r="Q96" s="1164"/>
      <c r="R96" s="1164"/>
      <c r="S96" s="1164"/>
      <c r="T96" s="1164"/>
      <c r="U96" s="1164"/>
      <c r="V96" s="1164"/>
      <c r="W96" s="1164"/>
      <c r="X96" s="1164"/>
      <c r="Y96" s="1164"/>
    </row>
    <row r="97" ht="14.25" spans="1:25">
      <c r="A97" s="1096"/>
      <c r="B97" s="1096"/>
      <c r="C97" s="1096"/>
      <c r="D97" s="1096"/>
      <c r="E97" s="1096"/>
      <c r="F97" s="1096"/>
      <c r="G97" s="1096"/>
      <c r="H97" s="1096"/>
      <c r="I97" s="1096"/>
      <c r="J97" s="1164"/>
      <c r="K97" s="1164"/>
      <c r="L97" s="1164"/>
      <c r="M97" s="1164"/>
      <c r="N97" s="1164"/>
      <c r="O97" s="1164"/>
      <c r="P97" s="1164"/>
      <c r="Q97" s="1164"/>
      <c r="R97" s="1164"/>
      <c r="S97" s="1164"/>
      <c r="T97" s="1164"/>
      <c r="U97" s="1164"/>
      <c r="V97" s="1164"/>
      <c r="W97" s="1164"/>
      <c r="X97" s="1164"/>
      <c r="Y97" s="1164"/>
    </row>
    <row r="98" ht="43.95" customHeight="1" spans="1:25">
      <c r="A98" s="1129" t="s">
        <v>138</v>
      </c>
      <c r="B98" s="762" t="s">
        <v>387</v>
      </c>
      <c r="C98" s="1130"/>
      <c r="D98" s="1130"/>
      <c r="E98" s="1130"/>
      <c r="F98" s="1130"/>
      <c r="G98" s="1130"/>
      <c r="H98" s="1130"/>
      <c r="I98" s="1130"/>
      <c r="J98" s="1130"/>
      <c r="K98" s="1171"/>
      <c r="L98" s="1171"/>
      <c r="M98" s="1171"/>
      <c r="N98" s="1171"/>
      <c r="O98" s="1171"/>
      <c r="P98" s="1171"/>
      <c r="Q98" s="1171"/>
      <c r="R98" s="1171"/>
      <c r="S98" s="1171"/>
      <c r="T98" s="1171"/>
      <c r="U98" s="1171"/>
      <c r="V98" s="1171"/>
      <c r="W98" s="1171"/>
      <c r="X98" s="1171"/>
      <c r="Y98" s="1171"/>
    </row>
    <row r="99" ht="15" customHeight="1" spans="1:25">
      <c r="A99" s="1131" t="s">
        <v>142</v>
      </c>
      <c r="B99" s="1132"/>
      <c r="C99" s="1132"/>
      <c r="D99" s="1133" t="s">
        <v>143</v>
      </c>
      <c r="E99" s="1134" t="s">
        <v>144</v>
      </c>
      <c r="F99" s="1134"/>
      <c r="G99" s="1133" t="s">
        <v>145</v>
      </c>
      <c r="H99" s="1134" t="s">
        <v>146</v>
      </c>
      <c r="I99" s="1134" t="s">
        <v>147</v>
      </c>
      <c r="J99" s="1134" t="s">
        <v>148</v>
      </c>
      <c r="K99" s="1172"/>
      <c r="L99" s="1172"/>
      <c r="M99" s="1172"/>
      <c r="N99" s="1172"/>
      <c r="O99" s="1172"/>
      <c r="P99" s="1172"/>
      <c r="Q99" s="1172"/>
      <c r="R99" s="1172"/>
      <c r="S99" s="1172"/>
      <c r="T99" s="1172"/>
      <c r="U99" s="1172"/>
      <c r="V99" s="1172"/>
      <c r="W99" s="1172"/>
      <c r="X99" s="1172"/>
      <c r="Y99" s="1172"/>
    </row>
    <row r="100" ht="14.25" spans="1:25">
      <c r="A100" s="1131" t="s">
        <v>156</v>
      </c>
      <c r="B100" s="1132"/>
      <c r="C100" s="1132"/>
      <c r="D100" s="1132" t="s">
        <v>157</v>
      </c>
      <c r="E100" s="1134"/>
      <c r="F100" s="1134"/>
      <c r="G100" s="1132" t="s">
        <v>158</v>
      </c>
      <c r="H100" s="1134"/>
      <c r="I100" s="1134"/>
      <c r="J100" s="1134"/>
      <c r="K100" s="1172"/>
      <c r="L100" s="1172"/>
      <c r="M100" s="1172"/>
      <c r="N100" s="1172"/>
      <c r="O100" s="1172"/>
      <c r="P100" s="1172"/>
      <c r="Q100" s="1172"/>
      <c r="R100" s="1172"/>
      <c r="S100" s="1172"/>
      <c r="T100" s="1172"/>
      <c r="U100" s="1172"/>
      <c r="V100" s="1172"/>
      <c r="W100" s="1172"/>
      <c r="X100" s="1172"/>
      <c r="Y100" s="1172"/>
    </row>
    <row r="101" ht="15" spans="1:25">
      <c r="A101" s="1131" t="s">
        <v>159</v>
      </c>
      <c r="B101" s="1135" t="s">
        <v>160</v>
      </c>
      <c r="C101" s="1135"/>
      <c r="D101" s="1136">
        <v>1063.29</v>
      </c>
      <c r="E101" s="1136">
        <v>1558.42</v>
      </c>
      <c r="F101" s="1136"/>
      <c r="G101" s="1137">
        <v>1446.09</v>
      </c>
      <c r="H101" s="1137">
        <v>10</v>
      </c>
      <c r="I101" s="1173">
        <f>G101/E101</f>
        <v>0.927920586234776</v>
      </c>
      <c r="J101" s="1174">
        <v>6</v>
      </c>
      <c r="K101" s="1175"/>
      <c r="L101" s="1175"/>
      <c r="M101" s="1175"/>
      <c r="N101" s="1175"/>
      <c r="O101" s="1175"/>
      <c r="P101" s="1175"/>
      <c r="Q101" s="1175"/>
      <c r="R101" s="1175"/>
      <c r="S101" s="1175"/>
      <c r="T101" s="1175"/>
      <c r="U101" s="1175"/>
      <c r="V101" s="1175"/>
      <c r="W101" s="1175"/>
      <c r="X101" s="1175"/>
      <c r="Y101" s="1175"/>
    </row>
    <row r="102" ht="16.2" customHeight="1" spans="1:25">
      <c r="A102" s="1138"/>
      <c r="B102" s="1139" t="s">
        <v>162</v>
      </c>
      <c r="C102" s="1139"/>
      <c r="D102" s="1139"/>
      <c r="E102" s="1139"/>
      <c r="F102" s="1139"/>
      <c r="G102" s="411" t="s">
        <v>163</v>
      </c>
      <c r="H102" s="411"/>
      <c r="I102" s="411"/>
      <c r="J102" s="411"/>
      <c r="K102" s="1164"/>
      <c r="L102" s="1164"/>
      <c r="M102" s="1164"/>
      <c r="N102" s="1164"/>
      <c r="O102" s="1164"/>
      <c r="P102" s="1164"/>
      <c r="Q102" s="1164"/>
      <c r="R102" s="1164"/>
      <c r="S102" s="1164"/>
      <c r="T102" s="1164"/>
      <c r="U102" s="1164"/>
      <c r="V102" s="1164"/>
      <c r="W102" s="1164"/>
      <c r="X102" s="1164"/>
      <c r="Y102" s="1164"/>
    </row>
    <row r="103" ht="16.2" customHeight="1" spans="1:25">
      <c r="A103" s="1138"/>
      <c r="B103" s="1140" t="s">
        <v>388</v>
      </c>
      <c r="C103" s="1140"/>
      <c r="D103" s="1140"/>
      <c r="E103" s="1140"/>
      <c r="F103" s="1140"/>
      <c r="G103" s="411" t="s">
        <v>389</v>
      </c>
      <c r="H103" s="411"/>
      <c r="I103" s="411"/>
      <c r="J103" s="411"/>
      <c r="K103" s="1164"/>
      <c r="L103" s="1164"/>
      <c r="M103" s="1164"/>
      <c r="N103" s="1164"/>
      <c r="O103" s="1164"/>
      <c r="P103" s="1164"/>
      <c r="Q103" s="1164"/>
      <c r="R103" s="1164"/>
      <c r="S103" s="1164"/>
      <c r="T103" s="1164"/>
      <c r="U103" s="1164"/>
      <c r="V103" s="1164"/>
      <c r="W103" s="1164"/>
      <c r="X103" s="1164"/>
      <c r="Y103" s="1164"/>
    </row>
    <row r="104" ht="16.2" customHeight="1" spans="1:25">
      <c r="A104" s="1138"/>
      <c r="B104" s="1140" t="s">
        <v>390</v>
      </c>
      <c r="C104" s="1140"/>
      <c r="D104" s="1140"/>
      <c r="E104" s="1140"/>
      <c r="F104" s="1140"/>
      <c r="G104" s="411" t="s">
        <v>391</v>
      </c>
      <c r="H104" s="411"/>
      <c r="I104" s="411"/>
      <c r="J104" s="411"/>
      <c r="K104" s="1164"/>
      <c r="L104" s="1164"/>
      <c r="M104" s="1164"/>
      <c r="N104" s="1164"/>
      <c r="O104" s="1164"/>
      <c r="P104" s="1164"/>
      <c r="Q104" s="1164"/>
      <c r="R104" s="1164"/>
      <c r="S104" s="1164"/>
      <c r="T104" s="1164"/>
      <c r="U104" s="1164"/>
      <c r="V104" s="1164"/>
      <c r="W104" s="1164"/>
      <c r="X104" s="1164"/>
      <c r="Y104" s="1164"/>
    </row>
    <row r="105" ht="16.2" customHeight="1" spans="1:25">
      <c r="A105" s="1138"/>
      <c r="B105" s="1139" t="s">
        <v>172</v>
      </c>
      <c r="C105" s="1139"/>
      <c r="D105" s="1139"/>
      <c r="E105" s="1139"/>
      <c r="F105" s="1139"/>
      <c r="G105" s="411"/>
      <c r="H105" s="411"/>
      <c r="I105" s="411"/>
      <c r="J105" s="411"/>
      <c r="K105" s="1164"/>
      <c r="L105" s="1164"/>
      <c r="M105" s="1164"/>
      <c r="N105" s="1164"/>
      <c r="O105" s="1164"/>
      <c r="P105" s="1164"/>
      <c r="Q105" s="1164"/>
      <c r="R105" s="1164"/>
      <c r="S105" s="1164"/>
      <c r="T105" s="1164"/>
      <c r="U105" s="1164"/>
      <c r="V105" s="1164"/>
      <c r="W105" s="1164"/>
      <c r="X105" s="1164"/>
      <c r="Y105" s="1164"/>
    </row>
    <row r="106" ht="16.2" customHeight="1" spans="1:25">
      <c r="A106" s="1141"/>
      <c r="B106" s="1142" t="s">
        <v>174</v>
      </c>
      <c r="C106" s="1142"/>
      <c r="D106" s="1142"/>
      <c r="E106" s="1142"/>
      <c r="F106" s="1142"/>
      <c r="G106" s="411"/>
      <c r="H106" s="411"/>
      <c r="I106" s="411"/>
      <c r="J106" s="411"/>
      <c r="K106" s="1164"/>
      <c r="L106" s="1164"/>
      <c r="M106" s="1164"/>
      <c r="N106" s="1164"/>
      <c r="O106" s="1164"/>
      <c r="P106" s="1164"/>
      <c r="Q106" s="1164"/>
      <c r="R106" s="1164"/>
      <c r="S106" s="1164"/>
      <c r="T106" s="1164"/>
      <c r="U106" s="1164"/>
      <c r="V106" s="1164"/>
      <c r="W106" s="1164"/>
      <c r="X106" s="1164"/>
      <c r="Y106" s="1164"/>
    </row>
    <row r="107" ht="15" customHeight="1" spans="1:25">
      <c r="A107" s="1143" t="s">
        <v>176</v>
      </c>
      <c r="B107" s="1144" t="s">
        <v>177</v>
      </c>
      <c r="C107" s="1144"/>
      <c r="D107" s="1144"/>
      <c r="E107" s="1144"/>
      <c r="F107" s="1144"/>
      <c r="G107" s="391" t="s">
        <v>178</v>
      </c>
      <c r="H107" s="391"/>
      <c r="I107" s="391"/>
      <c r="J107" s="391"/>
      <c r="K107" s="1096"/>
      <c r="L107" s="1096"/>
      <c r="M107" s="1096"/>
      <c r="N107" s="1096"/>
      <c r="O107" s="1096"/>
      <c r="P107" s="1096"/>
      <c r="Q107" s="1096"/>
      <c r="R107" s="1096"/>
      <c r="S107" s="1096"/>
      <c r="T107" s="1096"/>
      <c r="U107" s="1096"/>
      <c r="V107" s="1096"/>
      <c r="W107" s="1096"/>
      <c r="X107" s="1096"/>
      <c r="Y107" s="1096"/>
    </row>
    <row r="108" ht="15" customHeight="1" spans="1:25">
      <c r="A108" s="1143"/>
      <c r="B108" s="1145" t="s">
        <v>392</v>
      </c>
      <c r="C108" s="1145"/>
      <c r="D108" s="1145"/>
      <c r="E108" s="1145"/>
      <c r="F108" s="1145"/>
      <c r="G108" s="1145" t="s">
        <v>393</v>
      </c>
      <c r="H108" s="1145"/>
      <c r="I108" s="1145"/>
      <c r="J108" s="1145"/>
      <c r="K108" s="1164"/>
      <c r="L108" s="1164"/>
      <c r="M108" s="1164"/>
      <c r="N108" s="1164"/>
      <c r="O108" s="1164"/>
      <c r="P108" s="1164"/>
      <c r="Q108" s="1164"/>
      <c r="R108" s="1164"/>
      <c r="S108" s="1164"/>
      <c r="T108" s="1164"/>
      <c r="U108" s="1164"/>
      <c r="V108" s="1164"/>
      <c r="W108" s="1164"/>
      <c r="X108" s="1164"/>
      <c r="Y108" s="1164"/>
    </row>
    <row r="109" ht="15" customHeight="1" spans="1:25">
      <c r="A109" s="1143"/>
      <c r="B109" s="1145" t="s">
        <v>394</v>
      </c>
      <c r="C109" s="1145"/>
      <c r="D109" s="1145"/>
      <c r="E109" s="1145"/>
      <c r="F109" s="1145"/>
      <c r="G109" s="1145" t="s">
        <v>395</v>
      </c>
      <c r="H109" s="1145"/>
      <c r="I109" s="1145"/>
      <c r="J109" s="1145"/>
      <c r="K109" s="1164"/>
      <c r="L109" s="1164"/>
      <c r="M109" s="1164"/>
      <c r="N109" s="1164"/>
      <c r="O109" s="1164"/>
      <c r="P109" s="1164"/>
      <c r="Q109" s="1164"/>
      <c r="R109" s="1164"/>
      <c r="S109" s="1164"/>
      <c r="T109" s="1164"/>
      <c r="U109" s="1164"/>
      <c r="V109" s="1164"/>
      <c r="W109" s="1164"/>
      <c r="X109" s="1164"/>
      <c r="Y109" s="1164"/>
    </row>
    <row r="110" ht="15" customHeight="1" spans="1:25">
      <c r="A110" s="1143"/>
      <c r="B110" s="1145" t="s">
        <v>396</v>
      </c>
      <c r="C110" s="1145"/>
      <c r="D110" s="1145"/>
      <c r="E110" s="1145"/>
      <c r="F110" s="1145"/>
      <c r="G110" s="1145" t="s">
        <v>397</v>
      </c>
      <c r="H110" s="1145"/>
      <c r="I110" s="1145"/>
      <c r="J110" s="1145"/>
      <c r="K110" s="1164"/>
      <c r="L110" s="1164"/>
      <c r="M110" s="1164"/>
      <c r="N110" s="1164"/>
      <c r="O110" s="1164"/>
      <c r="P110" s="1164"/>
      <c r="Q110" s="1164"/>
      <c r="R110" s="1164"/>
      <c r="S110" s="1164"/>
      <c r="T110" s="1164"/>
      <c r="U110" s="1164"/>
      <c r="V110" s="1164"/>
      <c r="W110" s="1164"/>
      <c r="X110" s="1164"/>
      <c r="Y110" s="1164"/>
    </row>
    <row r="111" ht="15" customHeight="1" spans="1:25">
      <c r="A111" s="1143"/>
      <c r="B111" s="1146" t="s">
        <v>398</v>
      </c>
      <c r="C111" s="1147"/>
      <c r="D111" s="1147"/>
      <c r="E111" s="1147"/>
      <c r="F111" s="1148"/>
      <c r="G111" s="1145" t="s">
        <v>399</v>
      </c>
      <c r="H111" s="1145"/>
      <c r="I111" s="1145"/>
      <c r="J111" s="1145"/>
      <c r="K111" s="1164"/>
      <c r="L111" s="1164"/>
      <c r="M111" s="1164"/>
      <c r="N111" s="1164"/>
      <c r="O111" s="1164"/>
      <c r="P111" s="1164"/>
      <c r="Q111" s="1164"/>
      <c r="R111" s="1164"/>
      <c r="S111" s="1164"/>
      <c r="T111" s="1164"/>
      <c r="U111" s="1164"/>
      <c r="V111" s="1164"/>
      <c r="W111" s="1164"/>
      <c r="X111" s="1164"/>
      <c r="Y111" s="1164"/>
    </row>
    <row r="112" ht="15" customHeight="1" spans="1:25">
      <c r="A112" s="1143"/>
      <c r="B112" s="1145" t="s">
        <v>400</v>
      </c>
      <c r="C112" s="1145"/>
      <c r="D112" s="1145"/>
      <c r="E112" s="1145"/>
      <c r="F112" s="1145"/>
      <c r="G112" s="1145" t="s">
        <v>401</v>
      </c>
      <c r="H112" s="1145"/>
      <c r="I112" s="1145"/>
      <c r="J112" s="1145"/>
      <c r="K112" s="1164"/>
      <c r="L112" s="1164"/>
      <c r="M112" s="1164"/>
      <c r="N112" s="1164"/>
      <c r="O112" s="1164"/>
      <c r="P112" s="1164"/>
      <c r="Q112" s="1164"/>
      <c r="R112" s="1164"/>
      <c r="S112" s="1164"/>
      <c r="T112" s="1164"/>
      <c r="U112" s="1164"/>
      <c r="V112" s="1164"/>
      <c r="W112" s="1164"/>
      <c r="X112" s="1164"/>
      <c r="Y112" s="1164"/>
    </row>
    <row r="113" ht="15" customHeight="1" spans="1:25">
      <c r="A113" s="1143"/>
      <c r="B113" s="1146" t="s">
        <v>402</v>
      </c>
      <c r="C113" s="1147"/>
      <c r="D113" s="1147"/>
      <c r="E113" s="1147"/>
      <c r="F113" s="1148"/>
      <c r="G113" s="1149" t="s">
        <v>403</v>
      </c>
      <c r="H113" s="1149"/>
      <c r="I113" s="1149"/>
      <c r="J113" s="1149"/>
      <c r="K113" s="1164"/>
      <c r="L113" s="1164"/>
      <c r="M113" s="1164"/>
      <c r="N113" s="1164"/>
      <c r="O113" s="1164"/>
      <c r="P113" s="1164"/>
      <c r="Q113" s="1164"/>
      <c r="R113" s="1164"/>
      <c r="S113" s="1164"/>
      <c r="T113" s="1164"/>
      <c r="U113" s="1164"/>
      <c r="V113" s="1164"/>
      <c r="W113" s="1164"/>
      <c r="X113" s="1164"/>
      <c r="Y113" s="1164"/>
    </row>
    <row r="114" ht="15" customHeight="1" spans="1:25">
      <c r="A114" s="1143"/>
      <c r="B114" s="1145"/>
      <c r="C114" s="1145"/>
      <c r="D114" s="1145"/>
      <c r="E114" s="1145"/>
      <c r="F114" s="1145"/>
      <c r="G114" s="1149" t="s">
        <v>404</v>
      </c>
      <c r="H114" s="1149"/>
      <c r="I114" s="1149"/>
      <c r="J114" s="1149"/>
      <c r="K114" s="1164"/>
      <c r="L114" s="1164"/>
      <c r="M114" s="1164"/>
      <c r="N114" s="1164"/>
      <c r="O114" s="1164"/>
      <c r="P114" s="1164"/>
      <c r="Q114" s="1164"/>
      <c r="R114" s="1164"/>
      <c r="S114" s="1164"/>
      <c r="T114" s="1164"/>
      <c r="U114" s="1164"/>
      <c r="V114" s="1164"/>
      <c r="W114" s="1164"/>
      <c r="X114" s="1164"/>
      <c r="Y114" s="1164"/>
    </row>
    <row r="115" ht="29.4" customHeight="1" spans="1:25">
      <c r="A115" s="1150" t="s">
        <v>367</v>
      </c>
      <c r="B115" s="1150" t="s">
        <v>195</v>
      </c>
      <c r="C115" s="1151" t="s">
        <v>196</v>
      </c>
      <c r="D115" s="1151" t="s">
        <v>197</v>
      </c>
      <c r="E115" s="1151"/>
      <c r="F115" s="1152" t="s">
        <v>198</v>
      </c>
      <c r="G115" s="1152" t="s">
        <v>199</v>
      </c>
      <c r="H115" s="1151" t="s">
        <v>146</v>
      </c>
      <c r="I115" s="1151" t="s">
        <v>148</v>
      </c>
      <c r="J115" s="1176" t="s">
        <v>200</v>
      </c>
      <c r="K115" s="1177"/>
      <c r="L115" s="1177"/>
      <c r="M115" s="1177"/>
      <c r="N115" s="1177"/>
      <c r="O115" s="1177"/>
      <c r="P115" s="1177"/>
      <c r="Q115" s="1177"/>
      <c r="R115" s="1177"/>
      <c r="S115" s="1177"/>
      <c r="T115" s="1177"/>
      <c r="U115" s="1177"/>
      <c r="V115" s="1177"/>
      <c r="W115" s="1177"/>
      <c r="X115" s="1177"/>
      <c r="Y115" s="1177"/>
    </row>
    <row r="116" ht="14.25" spans="1:25">
      <c r="A116" s="1150"/>
      <c r="B116" s="1150"/>
      <c r="C116" s="1135"/>
      <c r="D116" s="1151"/>
      <c r="E116" s="1151"/>
      <c r="F116" s="1153" t="s">
        <v>208</v>
      </c>
      <c r="G116" s="1153" t="s">
        <v>209</v>
      </c>
      <c r="H116" s="1151"/>
      <c r="I116" s="1151"/>
      <c r="J116" s="1178" t="s">
        <v>210</v>
      </c>
      <c r="K116" s="1177"/>
      <c r="L116" s="1177"/>
      <c r="M116" s="1177"/>
      <c r="N116" s="1177"/>
      <c r="O116" s="1177"/>
      <c r="P116" s="1177"/>
      <c r="Q116" s="1177"/>
      <c r="R116" s="1177"/>
      <c r="S116" s="1177"/>
      <c r="T116" s="1177"/>
      <c r="U116" s="1177"/>
      <c r="V116" s="1177"/>
      <c r="W116" s="1177"/>
      <c r="X116" s="1177"/>
      <c r="Y116" s="1177"/>
    </row>
    <row r="117" ht="15" spans="1:25">
      <c r="A117" s="1150"/>
      <c r="B117" s="1150"/>
      <c r="C117" s="1135"/>
      <c r="D117" s="1151"/>
      <c r="E117" s="1151"/>
      <c r="F117" s="1154"/>
      <c r="G117" s="1154"/>
      <c r="H117" s="1151"/>
      <c r="I117" s="1151"/>
      <c r="J117" s="1179" t="s">
        <v>211</v>
      </c>
      <c r="K117" s="1177"/>
      <c r="L117" s="1177"/>
      <c r="M117" s="1177"/>
      <c r="N117" s="1177"/>
      <c r="O117" s="1177"/>
      <c r="P117" s="1177"/>
      <c r="Q117" s="1177"/>
      <c r="R117" s="1177"/>
      <c r="S117" s="1177"/>
      <c r="T117" s="1177"/>
      <c r="U117" s="1177"/>
      <c r="V117" s="1177"/>
      <c r="W117" s="1177"/>
      <c r="X117" s="1177"/>
      <c r="Y117" s="1177"/>
    </row>
    <row r="118" ht="15" customHeight="1" spans="1:25">
      <c r="A118" s="1150"/>
      <c r="B118" s="1150" t="s">
        <v>212</v>
      </c>
      <c r="C118" s="1152" t="s">
        <v>213</v>
      </c>
      <c r="D118" s="1139" t="s">
        <v>214</v>
      </c>
      <c r="E118" s="1139"/>
      <c r="F118" s="1155" t="s">
        <v>370</v>
      </c>
      <c r="G118" s="1155">
        <v>0.7143</v>
      </c>
      <c r="H118" s="1139">
        <v>3</v>
      </c>
      <c r="I118" s="1139">
        <v>3</v>
      </c>
      <c r="J118" s="1139"/>
      <c r="K118" s="1180"/>
      <c r="L118" s="1180"/>
      <c r="M118" s="1180"/>
      <c r="N118" s="1180"/>
      <c r="O118" s="1180"/>
      <c r="P118" s="1180"/>
      <c r="Q118" s="1180"/>
      <c r="R118" s="1180"/>
      <c r="S118" s="1180"/>
      <c r="T118" s="1180"/>
      <c r="U118" s="1180"/>
      <c r="V118" s="1180"/>
      <c r="W118" s="1180"/>
      <c r="X118" s="1180"/>
      <c r="Y118" s="1180"/>
    </row>
    <row r="119" ht="15" customHeight="1" spans="1:25">
      <c r="A119" s="1150"/>
      <c r="B119" s="1150"/>
      <c r="C119" s="1153"/>
      <c r="D119" s="1156" t="s">
        <v>405</v>
      </c>
      <c r="E119" s="1157"/>
      <c r="F119" s="1158">
        <v>1</v>
      </c>
      <c r="G119" s="1158">
        <v>1</v>
      </c>
      <c r="H119" s="1139">
        <v>5</v>
      </c>
      <c r="I119" s="1139">
        <v>5</v>
      </c>
      <c r="J119" s="1139"/>
      <c r="K119" s="1180"/>
      <c r="L119" s="1180"/>
      <c r="M119" s="1180"/>
      <c r="N119" s="1180"/>
      <c r="O119" s="1180"/>
      <c r="P119" s="1180"/>
      <c r="Q119" s="1180"/>
      <c r="R119" s="1180"/>
      <c r="S119" s="1180"/>
      <c r="T119" s="1180"/>
      <c r="U119" s="1180"/>
      <c r="V119" s="1180"/>
      <c r="W119" s="1180"/>
      <c r="X119" s="1180"/>
      <c r="Y119" s="1180"/>
    </row>
    <row r="120" ht="29.4" customHeight="1" spans="1:25">
      <c r="A120" s="1150"/>
      <c r="B120" s="1150"/>
      <c r="C120" s="1153"/>
      <c r="D120" s="1156" t="s">
        <v>406</v>
      </c>
      <c r="E120" s="1157"/>
      <c r="F120" s="1139" t="s">
        <v>407</v>
      </c>
      <c r="G120" s="1139" t="s">
        <v>408</v>
      </c>
      <c r="H120" s="1139">
        <v>5</v>
      </c>
      <c r="I120" s="1139">
        <v>5</v>
      </c>
      <c r="J120" s="1139"/>
      <c r="K120" s="1180"/>
      <c r="L120" s="1180"/>
      <c r="M120" s="1180"/>
      <c r="N120" s="1180"/>
      <c r="O120" s="1180"/>
      <c r="P120" s="1180"/>
      <c r="Q120" s="1180"/>
      <c r="R120" s="1180"/>
      <c r="S120" s="1180"/>
      <c r="T120" s="1180"/>
      <c r="U120" s="1180"/>
      <c r="V120" s="1180"/>
      <c r="W120" s="1180"/>
      <c r="X120" s="1180"/>
      <c r="Y120" s="1180"/>
    </row>
    <row r="121" ht="29.4" customHeight="1" spans="1:25">
      <c r="A121" s="1150"/>
      <c r="B121" s="1150"/>
      <c r="C121" s="1135"/>
      <c r="D121" s="1139" t="s">
        <v>409</v>
      </c>
      <c r="E121" s="1139"/>
      <c r="F121" s="443" t="s">
        <v>410</v>
      </c>
      <c r="G121" s="443" t="s">
        <v>411</v>
      </c>
      <c r="H121" s="1139">
        <v>3</v>
      </c>
      <c r="I121" s="1139">
        <v>3</v>
      </c>
      <c r="J121" s="1139"/>
      <c r="K121" s="1180"/>
      <c r="L121" s="1180"/>
      <c r="M121" s="1180"/>
      <c r="N121" s="1180"/>
      <c r="O121" s="1180"/>
      <c r="P121" s="1180"/>
      <c r="Q121" s="1180"/>
      <c r="R121" s="1180"/>
      <c r="S121" s="1180"/>
      <c r="T121" s="1180"/>
      <c r="U121" s="1180"/>
      <c r="V121" s="1180"/>
      <c r="W121" s="1180"/>
      <c r="X121" s="1180"/>
      <c r="Y121" s="1180"/>
    </row>
    <row r="122" ht="15" customHeight="1" spans="1:25">
      <c r="A122" s="1150"/>
      <c r="B122" s="1150"/>
      <c r="C122" s="1152" t="s">
        <v>253</v>
      </c>
      <c r="D122" s="1156" t="s">
        <v>254</v>
      </c>
      <c r="E122" s="1157"/>
      <c r="F122" s="1158">
        <v>1</v>
      </c>
      <c r="G122" s="1158">
        <v>1</v>
      </c>
      <c r="H122" s="1139">
        <v>3</v>
      </c>
      <c r="I122" s="443">
        <v>3</v>
      </c>
      <c r="J122" s="411"/>
      <c r="K122" s="1164"/>
      <c r="L122" s="1164"/>
      <c r="M122" s="1164"/>
      <c r="N122" s="1164"/>
      <c r="O122" s="1164"/>
      <c r="P122" s="1164"/>
      <c r="Q122" s="1164"/>
      <c r="R122" s="1164"/>
      <c r="S122" s="1164"/>
      <c r="T122" s="1164"/>
      <c r="U122" s="1164"/>
      <c r="V122" s="1164"/>
      <c r="W122" s="1164"/>
      <c r="X122" s="1164"/>
      <c r="Y122" s="1164"/>
    </row>
    <row r="123" ht="15" customHeight="1" spans="1:25">
      <c r="A123" s="1150"/>
      <c r="B123" s="1150"/>
      <c r="C123" s="1153"/>
      <c r="D123" s="1156" t="s">
        <v>258</v>
      </c>
      <c r="E123" s="1157"/>
      <c r="F123" s="1158">
        <v>1</v>
      </c>
      <c r="G123" s="1158">
        <v>1</v>
      </c>
      <c r="H123" s="1139">
        <v>5</v>
      </c>
      <c r="I123" s="443">
        <v>5</v>
      </c>
      <c r="J123" s="443"/>
      <c r="K123" s="1170"/>
      <c r="L123" s="1170"/>
      <c r="M123" s="1170"/>
      <c r="N123" s="1170"/>
      <c r="O123" s="1170"/>
      <c r="P123" s="1170"/>
      <c r="Q123" s="1170"/>
      <c r="R123" s="1170"/>
      <c r="S123" s="1170"/>
      <c r="T123" s="1170"/>
      <c r="U123" s="1170"/>
      <c r="V123" s="1170"/>
      <c r="W123" s="1170"/>
      <c r="X123" s="1170"/>
      <c r="Y123" s="1170"/>
    </row>
    <row r="124" ht="15" customHeight="1" spans="1:25">
      <c r="A124" s="1150"/>
      <c r="B124" s="1150"/>
      <c r="C124" s="1153"/>
      <c r="D124" s="1139" t="s">
        <v>412</v>
      </c>
      <c r="E124" s="1139"/>
      <c r="F124" s="1158" t="s">
        <v>413</v>
      </c>
      <c r="G124" s="1158" t="s">
        <v>414</v>
      </c>
      <c r="H124" s="1139">
        <v>5</v>
      </c>
      <c r="I124" s="443">
        <v>5</v>
      </c>
      <c r="J124" s="443"/>
      <c r="K124" s="1170"/>
      <c r="L124" s="1170"/>
      <c r="M124" s="1170"/>
      <c r="N124" s="1170"/>
      <c r="O124" s="1170"/>
      <c r="P124" s="1170"/>
      <c r="Q124" s="1170"/>
      <c r="R124" s="1170"/>
      <c r="S124" s="1170"/>
      <c r="T124" s="1170"/>
      <c r="U124" s="1170"/>
      <c r="V124" s="1170"/>
      <c r="W124" s="1170"/>
      <c r="X124" s="1170"/>
      <c r="Y124" s="1170"/>
    </row>
    <row r="125" ht="15" customHeight="1" spans="1:25">
      <c r="A125" s="1150"/>
      <c r="B125" s="1150"/>
      <c r="C125" s="1152" t="s">
        <v>266</v>
      </c>
      <c r="D125" s="1156" t="s">
        <v>415</v>
      </c>
      <c r="E125" s="1157"/>
      <c r="F125" s="1158" t="s">
        <v>413</v>
      </c>
      <c r="G125" s="1158">
        <v>0.98</v>
      </c>
      <c r="H125" s="1139">
        <v>3</v>
      </c>
      <c r="I125" s="443">
        <v>3</v>
      </c>
      <c r="J125" s="443"/>
      <c r="K125" s="1170"/>
      <c r="L125" s="1170"/>
      <c r="M125" s="1170"/>
      <c r="N125" s="1170"/>
      <c r="O125" s="1170"/>
      <c r="P125" s="1170"/>
      <c r="Q125" s="1170"/>
      <c r="R125" s="1170"/>
      <c r="S125" s="1170"/>
      <c r="T125" s="1170"/>
      <c r="U125" s="1170"/>
      <c r="V125" s="1170"/>
      <c r="W125" s="1170"/>
      <c r="X125" s="1170"/>
      <c r="Y125" s="1170"/>
    </row>
    <row r="126" ht="15" customHeight="1" spans="1:25">
      <c r="A126" s="1150"/>
      <c r="B126" s="1150"/>
      <c r="C126" s="1153"/>
      <c r="D126" s="1156" t="s">
        <v>416</v>
      </c>
      <c r="E126" s="1157"/>
      <c r="F126" s="1158">
        <v>1</v>
      </c>
      <c r="G126" s="1158">
        <v>1</v>
      </c>
      <c r="H126" s="1139">
        <v>5</v>
      </c>
      <c r="I126" s="443">
        <v>5</v>
      </c>
      <c r="J126" s="443"/>
      <c r="K126" s="1170"/>
      <c r="L126" s="1170"/>
      <c r="M126" s="1170"/>
      <c r="N126" s="1170"/>
      <c r="O126" s="1170"/>
      <c r="P126" s="1170"/>
      <c r="Q126" s="1170"/>
      <c r="R126" s="1170"/>
      <c r="S126" s="1170"/>
      <c r="T126" s="1170"/>
      <c r="U126" s="1170"/>
      <c r="V126" s="1170"/>
      <c r="W126" s="1170"/>
      <c r="X126" s="1170"/>
      <c r="Y126" s="1170"/>
    </row>
    <row r="127" ht="15" customHeight="1" spans="1:25">
      <c r="A127" s="1150"/>
      <c r="B127" s="1150"/>
      <c r="C127" s="1153"/>
      <c r="D127" s="1156" t="s">
        <v>417</v>
      </c>
      <c r="E127" s="1157"/>
      <c r="F127" s="1158" t="s">
        <v>413</v>
      </c>
      <c r="G127" s="1158" t="s">
        <v>414</v>
      </c>
      <c r="H127" s="1139">
        <v>3</v>
      </c>
      <c r="I127" s="443">
        <v>3</v>
      </c>
      <c r="J127" s="443"/>
      <c r="K127" s="1170"/>
      <c r="L127" s="1170"/>
      <c r="M127" s="1170"/>
      <c r="N127" s="1170"/>
      <c r="O127" s="1170"/>
      <c r="P127" s="1170"/>
      <c r="Q127" s="1170"/>
      <c r="R127" s="1170"/>
      <c r="S127" s="1170"/>
      <c r="T127" s="1170"/>
      <c r="U127" s="1170"/>
      <c r="V127" s="1170"/>
      <c r="W127" s="1170"/>
      <c r="X127" s="1170"/>
      <c r="Y127" s="1170"/>
    </row>
    <row r="128" ht="15" customHeight="1" spans="1:25">
      <c r="A128" s="1150"/>
      <c r="B128" s="1150"/>
      <c r="C128" s="1152" t="s">
        <v>276</v>
      </c>
      <c r="D128" s="1159" t="s">
        <v>277</v>
      </c>
      <c r="E128" s="1157"/>
      <c r="F128" s="1155" t="s">
        <v>370</v>
      </c>
      <c r="G128" s="1160">
        <v>0.9946</v>
      </c>
      <c r="H128" s="443">
        <v>5</v>
      </c>
      <c r="I128" s="443">
        <v>5</v>
      </c>
      <c r="J128" s="443"/>
      <c r="K128" s="1170"/>
      <c r="L128" s="1170"/>
      <c r="M128" s="1170"/>
      <c r="N128" s="1170"/>
      <c r="O128" s="1170"/>
      <c r="P128" s="1170"/>
      <c r="Q128" s="1170"/>
      <c r="R128" s="1170"/>
      <c r="S128" s="1170"/>
      <c r="T128" s="1170"/>
      <c r="U128" s="1170"/>
      <c r="V128" s="1170"/>
      <c r="W128" s="1170"/>
      <c r="X128" s="1170"/>
      <c r="Y128" s="1170"/>
    </row>
    <row r="129" ht="15" customHeight="1" spans="1:25">
      <c r="A129" s="1150"/>
      <c r="B129" s="1150"/>
      <c r="C129" s="1153"/>
      <c r="D129" s="1159" t="s">
        <v>281</v>
      </c>
      <c r="E129" s="1157"/>
      <c r="F129" s="1155" t="s">
        <v>370</v>
      </c>
      <c r="G129" s="1155">
        <v>0.3538</v>
      </c>
      <c r="H129" s="1139">
        <v>5</v>
      </c>
      <c r="I129" s="1139">
        <v>5</v>
      </c>
      <c r="J129" s="1139"/>
      <c r="K129" s="1180"/>
      <c r="L129" s="1180"/>
      <c r="M129" s="1180"/>
      <c r="N129" s="1180"/>
      <c r="O129" s="1180"/>
      <c r="P129" s="1180"/>
      <c r="Q129" s="1180"/>
      <c r="R129" s="1180"/>
      <c r="S129" s="1180"/>
      <c r="T129" s="1180"/>
      <c r="U129" s="1180"/>
      <c r="V129" s="1180"/>
      <c r="W129" s="1180"/>
      <c r="X129" s="1180"/>
      <c r="Y129" s="1180"/>
    </row>
    <row r="130" ht="15" customHeight="1" spans="1:25">
      <c r="A130" s="1150"/>
      <c r="B130" s="1150"/>
      <c r="C130" s="1135"/>
      <c r="D130" s="1139" t="s">
        <v>418</v>
      </c>
      <c r="E130" s="1139"/>
      <c r="F130" s="1155" t="s">
        <v>370</v>
      </c>
      <c r="G130" s="1155"/>
      <c r="H130" s="1139">
        <v>5</v>
      </c>
      <c r="I130" s="1139">
        <v>0</v>
      </c>
      <c r="J130" s="1139"/>
      <c r="K130" s="1180"/>
      <c r="L130" s="1180"/>
      <c r="M130" s="1180"/>
      <c r="N130" s="1180"/>
      <c r="O130" s="1180"/>
      <c r="P130" s="1180"/>
      <c r="Q130" s="1180"/>
      <c r="R130" s="1180"/>
      <c r="S130" s="1180"/>
      <c r="T130" s="1180"/>
      <c r="U130" s="1180"/>
      <c r="V130" s="1180"/>
      <c r="W130" s="1180"/>
      <c r="X130" s="1180"/>
      <c r="Y130" s="1180"/>
    </row>
    <row r="131" ht="29.4" customHeight="1" spans="1:25">
      <c r="A131" s="1150"/>
      <c r="B131" s="1150" t="s">
        <v>419</v>
      </c>
      <c r="C131" s="1153" t="s">
        <v>293</v>
      </c>
      <c r="D131" s="1139" t="s">
        <v>420</v>
      </c>
      <c r="E131" s="1139"/>
      <c r="F131" s="443" t="s">
        <v>421</v>
      </c>
      <c r="G131" s="443" t="s">
        <v>315</v>
      </c>
      <c r="H131" s="1139">
        <v>5</v>
      </c>
      <c r="I131" s="1139">
        <v>5</v>
      </c>
      <c r="J131" s="1139"/>
      <c r="K131" s="1180"/>
      <c r="L131" s="1180"/>
      <c r="M131" s="1180"/>
      <c r="N131" s="1180"/>
      <c r="O131" s="1180"/>
      <c r="P131" s="1180"/>
      <c r="Q131" s="1180"/>
      <c r="R131" s="1180"/>
      <c r="S131" s="1180"/>
      <c r="T131" s="1180"/>
      <c r="U131" s="1180"/>
      <c r="V131" s="1180"/>
      <c r="W131" s="1180"/>
      <c r="X131" s="1180"/>
      <c r="Y131" s="1180"/>
    </row>
    <row r="132" ht="29.4" customHeight="1" spans="1:25">
      <c r="A132" s="1150"/>
      <c r="B132" s="1150"/>
      <c r="C132" s="1135" t="s">
        <v>296</v>
      </c>
      <c r="D132" s="1182" t="s">
        <v>422</v>
      </c>
      <c r="E132" s="1182"/>
      <c r="F132" s="1183" t="s">
        <v>423</v>
      </c>
      <c r="G132" s="1183" t="s">
        <v>424</v>
      </c>
      <c r="H132" s="1182">
        <v>5</v>
      </c>
      <c r="I132" s="1182">
        <v>5</v>
      </c>
      <c r="J132" s="1139"/>
      <c r="K132" s="1180"/>
      <c r="L132" s="1180"/>
      <c r="M132" s="1180"/>
      <c r="N132" s="1180"/>
      <c r="O132" s="1180"/>
      <c r="P132" s="1180"/>
      <c r="Q132" s="1180"/>
      <c r="R132" s="1180"/>
      <c r="S132" s="1180"/>
      <c r="T132" s="1180"/>
      <c r="U132" s="1180"/>
      <c r="V132" s="1180"/>
      <c r="W132" s="1180"/>
      <c r="X132" s="1180"/>
      <c r="Y132" s="1180"/>
    </row>
    <row r="133" ht="39" spans="1:25">
      <c r="A133" s="1150"/>
      <c r="B133" s="1150"/>
      <c r="C133" s="1184" t="s">
        <v>299</v>
      </c>
      <c r="D133" s="1185" t="s">
        <v>425</v>
      </c>
      <c r="E133" s="1185"/>
      <c r="F133" s="1186" t="s">
        <v>426</v>
      </c>
      <c r="G133" s="1186" t="s">
        <v>426</v>
      </c>
      <c r="H133" s="1185">
        <v>5</v>
      </c>
      <c r="I133" s="1185">
        <v>5</v>
      </c>
      <c r="J133" s="1139"/>
      <c r="K133" s="1180"/>
      <c r="L133" s="1180"/>
      <c r="M133" s="1180"/>
      <c r="N133" s="1180"/>
      <c r="O133" s="1180"/>
      <c r="P133" s="1180"/>
      <c r="Q133" s="1180"/>
      <c r="R133" s="1180"/>
      <c r="S133" s="1180"/>
      <c r="T133" s="1180"/>
      <c r="U133" s="1180"/>
      <c r="V133" s="1180"/>
      <c r="W133" s="1180"/>
      <c r="X133" s="1180"/>
      <c r="Y133" s="1180"/>
    </row>
    <row r="134" ht="26.25" spans="1:25">
      <c r="A134" s="1150"/>
      <c r="B134" s="1150"/>
      <c r="C134" s="1135" t="s">
        <v>316</v>
      </c>
      <c r="D134" s="1139" t="s">
        <v>317</v>
      </c>
      <c r="E134" s="1139"/>
      <c r="F134" s="1158" t="s">
        <v>427</v>
      </c>
      <c r="G134" s="1158" t="s">
        <v>427</v>
      </c>
      <c r="H134" s="1139">
        <v>10</v>
      </c>
      <c r="I134" s="443">
        <v>10</v>
      </c>
      <c r="J134" s="1139"/>
      <c r="K134" s="1180"/>
      <c r="L134" s="1180"/>
      <c r="M134" s="1180"/>
      <c r="N134" s="1180"/>
      <c r="O134" s="1180"/>
      <c r="P134" s="1180"/>
      <c r="Q134" s="1180"/>
      <c r="R134" s="1180"/>
      <c r="S134" s="1180"/>
      <c r="T134" s="1180"/>
      <c r="U134" s="1180"/>
      <c r="V134" s="1180"/>
      <c r="W134" s="1180"/>
      <c r="X134" s="1180"/>
      <c r="Y134" s="1180"/>
    </row>
    <row r="135" ht="14.4" customHeight="1" spans="1:25">
      <c r="A135" s="1150"/>
      <c r="B135" s="1150" t="s">
        <v>386</v>
      </c>
      <c r="C135" s="1135" t="s">
        <v>325</v>
      </c>
      <c r="D135" s="1139" t="s">
        <v>326</v>
      </c>
      <c r="E135" s="1139"/>
      <c r="F135" s="1158">
        <v>0.9</v>
      </c>
      <c r="G135" s="1158" t="s">
        <v>428</v>
      </c>
      <c r="H135" s="1139">
        <v>10</v>
      </c>
      <c r="I135" s="1139">
        <v>10</v>
      </c>
      <c r="J135" s="1139"/>
      <c r="K135" s="1180"/>
      <c r="L135" s="1180"/>
      <c r="M135" s="1180"/>
      <c r="N135" s="1180"/>
      <c r="O135" s="1180"/>
      <c r="P135" s="1180"/>
      <c r="Q135" s="1180"/>
      <c r="R135" s="1180"/>
      <c r="S135" s="1180"/>
      <c r="T135" s="1180"/>
      <c r="U135" s="1180"/>
      <c r="V135" s="1180"/>
      <c r="W135" s="1180"/>
      <c r="X135" s="1180"/>
      <c r="Y135" s="1180"/>
    </row>
    <row r="136" ht="14.4" customHeight="1" spans="1:25">
      <c r="A136" s="1150"/>
      <c r="B136" s="1150"/>
      <c r="C136" s="1135"/>
      <c r="D136" s="1139"/>
      <c r="E136" s="1139"/>
      <c r="F136" s="1139"/>
      <c r="G136" s="1139"/>
      <c r="H136" s="1139"/>
      <c r="I136" s="1139"/>
      <c r="J136" s="1139"/>
      <c r="K136" s="1180"/>
      <c r="L136" s="1180"/>
      <c r="M136" s="1180"/>
      <c r="N136" s="1180"/>
      <c r="O136" s="1180"/>
      <c r="P136" s="1180"/>
      <c r="Q136" s="1180"/>
      <c r="R136" s="1180"/>
      <c r="S136" s="1180"/>
      <c r="T136" s="1180"/>
      <c r="U136" s="1180"/>
      <c r="V136" s="1180"/>
      <c r="W136" s="1180"/>
      <c r="X136" s="1180"/>
      <c r="Y136" s="1180"/>
    </row>
    <row r="137" ht="14.25" spans="1:25">
      <c r="A137" s="1144" t="s">
        <v>330</v>
      </c>
      <c r="B137" s="1144"/>
      <c r="C137" s="1144"/>
      <c r="D137" s="1144"/>
      <c r="E137" s="1144"/>
      <c r="F137" s="1144"/>
      <c r="G137" s="1144"/>
      <c r="H137" s="1135">
        <f>H101+SUM(H118:H136)</f>
        <v>100</v>
      </c>
      <c r="I137" s="1266">
        <f>J101+SUM(I118:I136)</f>
        <v>91</v>
      </c>
      <c r="J137" s="1139"/>
      <c r="K137" s="1180"/>
      <c r="L137" s="1180"/>
      <c r="M137" s="1180"/>
      <c r="N137" s="1180"/>
      <c r="O137" s="1180"/>
      <c r="P137" s="1180"/>
      <c r="Q137" s="1180"/>
      <c r="R137" s="1180"/>
      <c r="S137" s="1180"/>
      <c r="T137" s="1180"/>
      <c r="U137" s="1180"/>
      <c r="V137" s="1180"/>
      <c r="W137" s="1180"/>
      <c r="X137" s="1180"/>
      <c r="Y137" s="1180"/>
    </row>
    <row r="138" spans="1:25">
      <c r="A138" s="1096"/>
      <c r="B138" s="1096"/>
      <c r="C138" s="1096"/>
      <c r="D138" s="1096"/>
      <c r="E138" s="1096"/>
      <c r="F138" s="1096"/>
      <c r="G138" s="1096"/>
      <c r="H138" s="1096"/>
      <c r="I138" s="1096"/>
      <c r="J138" s="1164"/>
      <c r="K138" s="1164"/>
      <c r="L138" s="1164"/>
      <c r="M138" s="1164"/>
      <c r="N138" s="1164"/>
      <c r="O138" s="1164"/>
      <c r="P138" s="1164"/>
      <c r="Q138" s="1164"/>
      <c r="R138" s="1164"/>
      <c r="S138" s="1164"/>
      <c r="T138" s="1164"/>
      <c r="U138" s="1164"/>
      <c r="V138" s="1164"/>
      <c r="W138" s="1164"/>
      <c r="X138" s="1164"/>
      <c r="Y138" s="1164"/>
    </row>
    <row r="140" ht="27" spans="1:25">
      <c r="A140" s="1187" t="s">
        <v>429</v>
      </c>
      <c r="B140" s="1188"/>
      <c r="C140" s="1188"/>
      <c r="D140" s="1188"/>
      <c r="E140" s="1189"/>
      <c r="F140" s="1188"/>
      <c r="G140" s="1188"/>
      <c r="H140" s="1188"/>
      <c r="I140" s="1188"/>
      <c r="J140" s="1188"/>
      <c r="K140" s="1188"/>
      <c r="L140" s="1188"/>
      <c r="M140" s="1188"/>
      <c r="N140" s="1188"/>
      <c r="O140" s="1188"/>
      <c r="P140" s="1188"/>
      <c r="Q140" s="1188"/>
      <c r="R140" s="1188"/>
      <c r="S140" s="1188"/>
      <c r="T140" s="1188"/>
      <c r="U140" s="1188"/>
      <c r="V140" s="1188"/>
      <c r="W140" s="1188"/>
      <c r="X140" s="1188"/>
      <c r="Y140" s="1188"/>
    </row>
    <row r="141" ht="22.5" spans="1:25">
      <c r="A141" s="1190" t="s">
        <v>430</v>
      </c>
      <c r="B141" s="1190"/>
      <c r="C141" s="1190"/>
      <c r="D141" s="1190"/>
      <c r="E141" s="1190"/>
      <c r="F141" s="1190"/>
      <c r="G141" s="1190"/>
      <c r="H141" s="1190"/>
      <c r="I141" s="1190"/>
      <c r="J141" s="1190"/>
      <c r="K141" s="1190"/>
      <c r="L141" s="1190"/>
      <c r="M141" s="1190"/>
      <c r="N141" s="1190"/>
      <c r="O141" s="1190"/>
      <c r="P141" s="1190"/>
      <c r="Q141" s="1190"/>
      <c r="R141" s="1190"/>
      <c r="S141" s="1190"/>
      <c r="T141" s="1190"/>
      <c r="U141" s="1190"/>
      <c r="V141" s="1190"/>
      <c r="W141" s="1190"/>
      <c r="X141" s="1190"/>
      <c r="Y141" s="1190"/>
    </row>
    <row r="142" spans="1:25">
      <c r="A142" s="1191" t="s">
        <v>138</v>
      </c>
      <c r="B142" s="1192"/>
      <c r="C142" s="1193" t="s">
        <v>431</v>
      </c>
      <c r="D142" s="1193"/>
      <c r="E142" s="1193"/>
      <c r="F142" s="1193"/>
      <c r="G142" s="1193"/>
      <c r="H142" s="1193"/>
      <c r="I142" s="1193"/>
      <c r="J142" s="1238"/>
      <c r="K142" s="1267"/>
      <c r="L142" s="1267"/>
      <c r="M142" s="1267"/>
      <c r="N142" s="1267"/>
      <c r="O142" s="1267"/>
      <c r="P142" s="1267"/>
      <c r="Q142" s="1267"/>
      <c r="R142" s="1267"/>
      <c r="S142" s="1267"/>
      <c r="T142" s="1267"/>
      <c r="U142" s="1267"/>
      <c r="V142" s="1267"/>
      <c r="W142" s="1267"/>
      <c r="X142" s="1267"/>
      <c r="Y142" s="1267"/>
    </row>
    <row r="143" spans="1:25">
      <c r="A143" s="1191"/>
      <c r="B143" s="1192"/>
      <c r="C143" s="1194"/>
      <c r="D143" s="1193"/>
      <c r="E143" s="1195" t="s">
        <v>355</v>
      </c>
      <c r="F143" s="1195" t="s">
        <v>144</v>
      </c>
      <c r="G143" s="1195" t="s">
        <v>356</v>
      </c>
      <c r="H143" s="1195" t="s">
        <v>146</v>
      </c>
      <c r="I143" s="1195" t="s">
        <v>147</v>
      </c>
      <c r="J143" s="1195" t="s">
        <v>148</v>
      </c>
      <c r="K143" s="1268"/>
      <c r="L143" s="1268"/>
      <c r="M143" s="1268"/>
      <c r="N143" s="1268"/>
      <c r="O143" s="1268"/>
      <c r="P143" s="1268"/>
      <c r="Q143" s="1268"/>
      <c r="R143" s="1268"/>
      <c r="S143" s="1268"/>
      <c r="T143" s="1268"/>
      <c r="U143" s="1268"/>
      <c r="V143" s="1268"/>
      <c r="W143" s="1268"/>
      <c r="X143" s="1268"/>
      <c r="Y143" s="1268"/>
    </row>
    <row r="144" spans="1:25">
      <c r="A144" s="1196"/>
      <c r="B144" s="1197"/>
      <c r="C144" s="1194"/>
      <c r="D144" s="1193"/>
      <c r="E144" s="1198"/>
      <c r="F144" s="1198"/>
      <c r="G144" s="1198"/>
      <c r="H144" s="1198"/>
      <c r="I144" s="1198"/>
      <c r="J144" s="1198"/>
      <c r="K144" s="1269"/>
      <c r="L144" s="1269"/>
      <c r="M144" s="1269"/>
      <c r="N144" s="1269"/>
      <c r="O144" s="1269"/>
      <c r="P144" s="1269"/>
      <c r="Q144" s="1269"/>
      <c r="R144" s="1269"/>
      <c r="S144" s="1269"/>
      <c r="T144" s="1269"/>
      <c r="U144" s="1269"/>
      <c r="V144" s="1269"/>
      <c r="W144" s="1269"/>
      <c r="X144" s="1269"/>
      <c r="Y144" s="1269"/>
    </row>
    <row r="145" spans="1:25">
      <c r="A145" s="1199" t="s">
        <v>142</v>
      </c>
      <c r="B145" s="1200"/>
      <c r="C145" s="1194" t="s">
        <v>160</v>
      </c>
      <c r="D145" s="1193"/>
      <c r="E145" s="1193">
        <v>967.4</v>
      </c>
      <c r="F145" s="1193">
        <v>1566.04</v>
      </c>
      <c r="G145" s="1193">
        <v>1286.57</v>
      </c>
      <c r="H145" s="1193">
        <v>10</v>
      </c>
      <c r="I145" s="1270">
        <v>0.8215</v>
      </c>
      <c r="J145" s="1193">
        <v>4</v>
      </c>
      <c r="K145" s="1268"/>
      <c r="L145" s="1268"/>
      <c r="M145" s="1268"/>
      <c r="N145" s="1268"/>
      <c r="O145" s="1268"/>
      <c r="P145" s="1268"/>
      <c r="Q145" s="1268"/>
      <c r="R145" s="1268"/>
      <c r="S145" s="1268"/>
      <c r="T145" s="1268"/>
      <c r="U145" s="1268"/>
      <c r="V145" s="1268"/>
      <c r="W145" s="1268"/>
      <c r="X145" s="1268"/>
      <c r="Y145" s="1268"/>
    </row>
    <row r="146" spans="1:25">
      <c r="A146" s="1199" t="s">
        <v>156</v>
      </c>
      <c r="B146" s="1200"/>
      <c r="C146" s="1201" t="s">
        <v>432</v>
      </c>
      <c r="D146" s="1202"/>
      <c r="E146" s="1202"/>
      <c r="F146" s="1202" t="s">
        <v>433</v>
      </c>
      <c r="G146" s="1202"/>
      <c r="H146" s="1202"/>
      <c r="I146" s="1202"/>
      <c r="J146" s="1238"/>
      <c r="K146" s="1267"/>
      <c r="L146" s="1267"/>
      <c r="M146" s="1267"/>
      <c r="N146" s="1267"/>
      <c r="O146" s="1267"/>
      <c r="P146" s="1267"/>
      <c r="Q146" s="1267"/>
      <c r="R146" s="1267"/>
      <c r="S146" s="1267"/>
      <c r="T146" s="1267"/>
      <c r="U146" s="1267"/>
      <c r="V146" s="1267"/>
      <c r="W146" s="1267"/>
      <c r="X146" s="1267"/>
      <c r="Y146" s="1267"/>
    </row>
    <row r="147" spans="1:25">
      <c r="A147" s="1199" t="s">
        <v>159</v>
      </c>
      <c r="B147" s="1200"/>
      <c r="C147" s="1201" t="s">
        <v>434</v>
      </c>
      <c r="D147" s="1202"/>
      <c r="E147" s="1202"/>
      <c r="F147" s="1202" t="s">
        <v>435</v>
      </c>
      <c r="G147" s="1202"/>
      <c r="H147" s="1202"/>
      <c r="I147" s="1202"/>
      <c r="J147" s="1238"/>
      <c r="K147" s="1267"/>
      <c r="L147" s="1267"/>
      <c r="M147" s="1267"/>
      <c r="N147" s="1267"/>
      <c r="O147" s="1267"/>
      <c r="P147" s="1267"/>
      <c r="Q147" s="1267"/>
      <c r="R147" s="1267"/>
      <c r="S147" s="1267"/>
      <c r="T147" s="1267"/>
      <c r="U147" s="1267"/>
      <c r="V147" s="1267"/>
      <c r="W147" s="1267"/>
      <c r="X147" s="1267"/>
      <c r="Y147" s="1267"/>
    </row>
    <row r="148" spans="1:25">
      <c r="A148" s="1203"/>
      <c r="B148" s="1204"/>
      <c r="C148" s="1205" t="s">
        <v>436</v>
      </c>
      <c r="D148" s="1206"/>
      <c r="E148" s="1206"/>
      <c r="F148" s="1202" t="s">
        <v>437</v>
      </c>
      <c r="G148" s="1202"/>
      <c r="H148" s="1202"/>
      <c r="I148" s="1202"/>
      <c r="J148" s="1238"/>
      <c r="K148" s="1267"/>
      <c r="L148" s="1267"/>
      <c r="M148" s="1267"/>
      <c r="N148" s="1267"/>
      <c r="O148" s="1267"/>
      <c r="P148" s="1267"/>
      <c r="Q148" s="1267"/>
      <c r="R148" s="1267"/>
      <c r="S148" s="1267"/>
      <c r="T148" s="1267"/>
      <c r="U148" s="1267"/>
      <c r="V148" s="1267"/>
      <c r="W148" s="1267"/>
      <c r="X148" s="1267"/>
      <c r="Y148" s="1267"/>
    </row>
    <row r="149" spans="1:25">
      <c r="A149" s="1203"/>
      <c r="B149" s="1204"/>
      <c r="C149" s="1201" t="s">
        <v>438</v>
      </c>
      <c r="D149" s="1202"/>
      <c r="E149" s="1202"/>
      <c r="F149" s="1202"/>
      <c r="G149" s="1202"/>
      <c r="H149" s="1202"/>
      <c r="I149" s="1202"/>
      <c r="J149" s="1238"/>
      <c r="K149" s="1267"/>
      <c r="L149" s="1267"/>
      <c r="M149" s="1267"/>
      <c r="N149" s="1267"/>
      <c r="O149" s="1267"/>
      <c r="P149" s="1267"/>
      <c r="Q149" s="1267"/>
      <c r="R149" s="1267"/>
      <c r="S149" s="1267"/>
      <c r="T149" s="1267"/>
      <c r="U149" s="1267"/>
      <c r="V149" s="1267"/>
      <c r="W149" s="1267"/>
      <c r="X149" s="1267"/>
      <c r="Y149" s="1267"/>
    </row>
    <row r="150" ht="28.2" customHeight="1" spans="1:25">
      <c r="A150" s="1207"/>
      <c r="B150" s="1208"/>
      <c r="C150" s="1201" t="s">
        <v>439</v>
      </c>
      <c r="D150" s="1202"/>
      <c r="E150" s="1202"/>
      <c r="F150" s="1202"/>
      <c r="G150" s="1202"/>
      <c r="H150" s="1202"/>
      <c r="I150" s="1202"/>
      <c r="J150" s="1238"/>
      <c r="K150" s="1267"/>
      <c r="L150" s="1267"/>
      <c r="M150" s="1267"/>
      <c r="N150" s="1267"/>
      <c r="O150" s="1267"/>
      <c r="P150" s="1267"/>
      <c r="Q150" s="1267"/>
      <c r="R150" s="1267"/>
      <c r="S150" s="1267"/>
      <c r="T150" s="1267"/>
      <c r="U150" s="1267"/>
      <c r="V150" s="1267"/>
      <c r="W150" s="1267"/>
      <c r="X150" s="1267"/>
      <c r="Y150" s="1267"/>
    </row>
    <row r="151" spans="1:25">
      <c r="A151" s="1196" t="s">
        <v>176</v>
      </c>
      <c r="B151" s="1197"/>
      <c r="C151" s="1193" t="s">
        <v>177</v>
      </c>
      <c r="D151" s="1193"/>
      <c r="E151" s="1193"/>
      <c r="F151" s="1193" t="s">
        <v>178</v>
      </c>
      <c r="G151" s="1193"/>
      <c r="H151" s="1193"/>
      <c r="I151" s="1193"/>
      <c r="J151" s="1238"/>
      <c r="K151" s="1267"/>
      <c r="L151" s="1267"/>
      <c r="M151" s="1267"/>
      <c r="N151" s="1267"/>
      <c r="O151" s="1267"/>
      <c r="P151" s="1267"/>
      <c r="Q151" s="1267"/>
      <c r="R151" s="1267"/>
      <c r="S151" s="1267"/>
      <c r="T151" s="1267"/>
      <c r="U151" s="1267"/>
      <c r="V151" s="1267"/>
      <c r="W151" s="1267"/>
      <c r="X151" s="1267"/>
      <c r="Y151" s="1267"/>
    </row>
    <row r="152" ht="59.4" customHeight="1" spans="1:25">
      <c r="A152" s="1209"/>
      <c r="B152" s="1210"/>
      <c r="C152" s="1202" t="s">
        <v>440</v>
      </c>
      <c r="D152" s="1202"/>
      <c r="E152" s="1202"/>
      <c r="F152" s="1202" t="s">
        <v>441</v>
      </c>
      <c r="G152" s="1202"/>
      <c r="H152" s="1202"/>
      <c r="I152" s="1202"/>
      <c r="J152" s="1238"/>
      <c r="K152" s="1267"/>
      <c r="L152" s="1267"/>
      <c r="M152" s="1267"/>
      <c r="N152" s="1267"/>
      <c r="O152" s="1267"/>
      <c r="P152" s="1267"/>
      <c r="Q152" s="1267"/>
      <c r="R152" s="1267"/>
      <c r="S152" s="1267"/>
      <c r="T152" s="1267"/>
      <c r="U152" s="1267"/>
      <c r="V152" s="1267"/>
      <c r="W152" s="1267"/>
      <c r="X152" s="1267"/>
      <c r="Y152" s="1267"/>
    </row>
    <row r="153" ht="22.5" spans="1:25">
      <c r="A153" s="1211" t="s">
        <v>195</v>
      </c>
      <c r="B153" s="1211" t="s">
        <v>196</v>
      </c>
      <c r="C153" s="1211" t="s">
        <v>197</v>
      </c>
      <c r="D153" s="1211" t="s">
        <v>442</v>
      </c>
      <c r="E153" s="1211" t="s">
        <v>443</v>
      </c>
      <c r="F153" s="1211" t="s">
        <v>444</v>
      </c>
      <c r="G153" s="1211" t="s">
        <v>369</v>
      </c>
      <c r="H153" s="1211" t="s">
        <v>146</v>
      </c>
      <c r="I153" s="1211" t="s">
        <v>148</v>
      </c>
      <c r="J153" s="1198" t="s">
        <v>445</v>
      </c>
      <c r="K153" s="1269"/>
      <c r="L153" s="1269"/>
      <c r="M153" s="1269"/>
      <c r="N153" s="1269"/>
      <c r="O153" s="1269"/>
      <c r="P153" s="1269"/>
      <c r="Q153" s="1269"/>
      <c r="R153" s="1269"/>
      <c r="S153" s="1269"/>
      <c r="T153" s="1269"/>
      <c r="U153" s="1269"/>
      <c r="V153" s="1269"/>
      <c r="W153" s="1269"/>
      <c r="X153" s="1269"/>
      <c r="Y153" s="1269"/>
    </row>
    <row r="154" ht="56.25" hidden="1" spans="1:25">
      <c r="A154" s="1212" t="s">
        <v>446</v>
      </c>
      <c r="B154" s="1213" t="s">
        <v>447</v>
      </c>
      <c r="C154" s="1214" t="s">
        <v>448</v>
      </c>
      <c r="D154" s="1214" t="s">
        <v>449</v>
      </c>
      <c r="E154" s="1214" t="s">
        <v>450</v>
      </c>
      <c r="F154" s="1215">
        <v>0.95</v>
      </c>
      <c r="G154" s="1216">
        <f>G145/F145</f>
        <v>0.82154351102143</v>
      </c>
      <c r="H154" s="1213"/>
      <c r="I154" s="1271"/>
      <c r="J154" s="1272" t="s">
        <v>451</v>
      </c>
      <c r="K154" s="1273"/>
      <c r="L154" s="1273"/>
      <c r="M154" s="1273"/>
      <c r="N154" s="1273"/>
      <c r="O154" s="1273"/>
      <c r="P154" s="1273"/>
      <c r="Q154" s="1273"/>
      <c r="R154" s="1273"/>
      <c r="S154" s="1273"/>
      <c r="T154" s="1273"/>
      <c r="U154" s="1273"/>
      <c r="V154" s="1273"/>
      <c r="W154" s="1273"/>
      <c r="X154" s="1273"/>
      <c r="Y154" s="1273"/>
    </row>
    <row r="155" ht="22.5" spans="1:25">
      <c r="A155" s="1217"/>
      <c r="B155" s="1213"/>
      <c r="C155" s="1214" t="s">
        <v>452</v>
      </c>
      <c r="D155" s="1214" t="s">
        <v>453</v>
      </c>
      <c r="E155" s="1214"/>
      <c r="F155" s="1215" t="s">
        <v>454</v>
      </c>
      <c r="G155" s="1216" t="s">
        <v>455</v>
      </c>
      <c r="H155" s="1213">
        <v>5</v>
      </c>
      <c r="I155" s="1271">
        <v>5</v>
      </c>
      <c r="J155" s="1274"/>
      <c r="K155" s="1275"/>
      <c r="L155" s="1275"/>
      <c r="M155" s="1275"/>
      <c r="N155" s="1275"/>
      <c r="O155" s="1275"/>
      <c r="P155" s="1275"/>
      <c r="Q155" s="1275"/>
      <c r="R155" s="1275"/>
      <c r="S155" s="1275"/>
      <c r="T155" s="1275"/>
      <c r="U155" s="1275"/>
      <c r="V155" s="1275"/>
      <c r="W155" s="1275"/>
      <c r="X155" s="1275"/>
      <c r="Y155" s="1275"/>
    </row>
    <row r="156" ht="90" spans="1:25">
      <c r="A156" s="1217"/>
      <c r="B156" s="1213"/>
      <c r="C156" s="1214" t="s">
        <v>214</v>
      </c>
      <c r="D156" s="1214" t="s">
        <v>456</v>
      </c>
      <c r="E156" s="1218" t="s">
        <v>457</v>
      </c>
      <c r="F156" s="1219">
        <v>1</v>
      </c>
      <c r="G156" s="1220">
        <v>0.7143</v>
      </c>
      <c r="H156" s="1221">
        <v>5</v>
      </c>
      <c r="I156" s="1276">
        <v>5</v>
      </c>
      <c r="J156" s="1274"/>
      <c r="K156" s="1275"/>
      <c r="L156" s="1275"/>
      <c r="M156" s="1275"/>
      <c r="N156" s="1275"/>
      <c r="O156" s="1275"/>
      <c r="P156" s="1275"/>
      <c r="Q156" s="1275"/>
      <c r="R156" s="1275"/>
      <c r="S156" s="1275"/>
      <c r="T156" s="1275"/>
      <c r="U156" s="1275"/>
      <c r="V156" s="1275"/>
      <c r="W156" s="1275"/>
      <c r="X156" s="1275"/>
      <c r="Y156" s="1275"/>
    </row>
    <row r="157" spans="1:25">
      <c r="A157" s="1217"/>
      <c r="B157" s="1213"/>
      <c r="C157" s="1222"/>
      <c r="D157" s="1222"/>
      <c r="E157" s="1222"/>
      <c r="F157" s="1215"/>
      <c r="G157" s="1215"/>
      <c r="H157" s="1222"/>
      <c r="I157" s="1271"/>
      <c r="J157" s="1274"/>
      <c r="K157" s="1275"/>
      <c r="L157" s="1275"/>
      <c r="M157" s="1275"/>
      <c r="N157" s="1275"/>
      <c r="O157" s="1275"/>
      <c r="P157" s="1275"/>
      <c r="Q157" s="1275"/>
      <c r="R157" s="1275"/>
      <c r="S157" s="1275"/>
      <c r="T157" s="1275"/>
      <c r="U157" s="1275"/>
      <c r="V157" s="1275"/>
      <c r="W157" s="1275"/>
      <c r="X157" s="1275"/>
      <c r="Y157" s="1275"/>
    </row>
    <row r="158" spans="1:25">
      <c r="A158" s="1217"/>
      <c r="B158" s="1223" t="s">
        <v>458</v>
      </c>
      <c r="C158" s="1214"/>
      <c r="D158" s="1224"/>
      <c r="E158" s="1224"/>
      <c r="F158" s="1215"/>
      <c r="G158" s="1215"/>
      <c r="H158" s="1213"/>
      <c r="I158" s="1271"/>
      <c r="J158" s="1238"/>
      <c r="K158" s="1267"/>
      <c r="L158" s="1267"/>
      <c r="M158" s="1267"/>
      <c r="N158" s="1267"/>
      <c r="O158" s="1267"/>
      <c r="P158" s="1267"/>
      <c r="Q158" s="1267"/>
      <c r="R158" s="1267"/>
      <c r="S158" s="1267"/>
      <c r="T158" s="1267"/>
      <c r="U158" s="1267"/>
      <c r="V158" s="1267"/>
      <c r="W158" s="1267"/>
      <c r="X158" s="1267"/>
      <c r="Y158" s="1267"/>
    </row>
    <row r="159" ht="22.5" spans="1:25">
      <c r="A159" s="1217"/>
      <c r="B159" s="1223"/>
      <c r="C159" s="1214" t="s">
        <v>459</v>
      </c>
      <c r="D159" s="1224" t="s">
        <v>460</v>
      </c>
      <c r="E159" s="1224"/>
      <c r="F159" s="1215" t="s">
        <v>461</v>
      </c>
      <c r="G159" s="1215" t="s">
        <v>461</v>
      </c>
      <c r="H159" s="1213">
        <v>5</v>
      </c>
      <c r="I159" s="1271">
        <v>5</v>
      </c>
      <c r="J159" s="1238"/>
      <c r="K159" s="1267"/>
      <c r="L159" s="1267"/>
      <c r="M159" s="1267"/>
      <c r="N159" s="1267"/>
      <c r="O159" s="1267"/>
      <c r="P159" s="1267"/>
      <c r="Q159" s="1267"/>
      <c r="R159" s="1267"/>
      <c r="S159" s="1267"/>
      <c r="T159" s="1267"/>
      <c r="U159" s="1267"/>
      <c r="V159" s="1267"/>
      <c r="W159" s="1267"/>
      <c r="X159" s="1267"/>
      <c r="Y159" s="1267"/>
    </row>
    <row r="160" ht="22.5" spans="1:25">
      <c r="A160" s="1217"/>
      <c r="B160" s="1223"/>
      <c r="C160" s="1218" t="s">
        <v>258</v>
      </c>
      <c r="D160" s="1225"/>
      <c r="E160" s="1225"/>
      <c r="F160" s="1219">
        <v>1</v>
      </c>
      <c r="G160" s="1219">
        <v>0.98</v>
      </c>
      <c r="H160" s="1221">
        <v>5</v>
      </c>
      <c r="I160" s="1276">
        <v>4</v>
      </c>
      <c r="J160" s="1277" t="s">
        <v>462</v>
      </c>
      <c r="K160" s="1278"/>
      <c r="L160" s="1278"/>
      <c r="M160" s="1278"/>
      <c r="N160" s="1278"/>
      <c r="O160" s="1278"/>
      <c r="P160" s="1278"/>
      <c r="Q160" s="1278"/>
      <c r="R160" s="1278"/>
      <c r="S160" s="1278"/>
      <c r="T160" s="1278"/>
      <c r="U160" s="1278"/>
      <c r="V160" s="1278"/>
      <c r="W160" s="1278"/>
      <c r="X160" s="1278"/>
      <c r="Y160" s="1278"/>
    </row>
    <row r="161" spans="1:25">
      <c r="A161" s="1217"/>
      <c r="B161" s="1223"/>
      <c r="C161" s="1214"/>
      <c r="D161" s="1224"/>
      <c r="E161" s="1224"/>
      <c r="F161" s="1226"/>
      <c r="G161" s="1222"/>
      <c r="H161" s="1213"/>
      <c r="I161" s="1279"/>
      <c r="J161" s="1238"/>
      <c r="K161" s="1267"/>
      <c r="L161" s="1267"/>
      <c r="M161" s="1267"/>
      <c r="N161" s="1267"/>
      <c r="O161" s="1267"/>
      <c r="P161" s="1267"/>
      <c r="Q161" s="1267"/>
      <c r="R161" s="1267"/>
      <c r="S161" s="1267"/>
      <c r="T161" s="1267"/>
      <c r="U161" s="1267"/>
      <c r="V161" s="1267"/>
      <c r="W161" s="1267"/>
      <c r="X161" s="1267"/>
      <c r="Y161" s="1267"/>
    </row>
    <row r="162" spans="1:25">
      <c r="A162" s="1217"/>
      <c r="B162" s="1223" t="s">
        <v>463</v>
      </c>
      <c r="C162" s="1214"/>
      <c r="D162" s="1214"/>
      <c r="E162" s="1224"/>
      <c r="F162" s="1226"/>
      <c r="G162" s="1222"/>
      <c r="H162" s="1213"/>
      <c r="I162" s="1279"/>
      <c r="J162" s="1238"/>
      <c r="K162" s="1267"/>
      <c r="L162" s="1267"/>
      <c r="M162" s="1267"/>
      <c r="N162" s="1267"/>
      <c r="O162" s="1267"/>
      <c r="P162" s="1267"/>
      <c r="Q162" s="1267"/>
      <c r="R162" s="1267"/>
      <c r="S162" s="1267"/>
      <c r="T162" s="1267"/>
      <c r="U162" s="1267"/>
      <c r="V162" s="1267"/>
      <c r="W162" s="1267"/>
      <c r="X162" s="1267"/>
      <c r="Y162" s="1267"/>
    </row>
    <row r="163" ht="51.6" customHeight="1" spans="1:25">
      <c r="A163" s="1217"/>
      <c r="B163" s="1223"/>
      <c r="C163" s="1214" t="s">
        <v>464</v>
      </c>
      <c r="D163" s="1214" t="s">
        <v>465</v>
      </c>
      <c r="E163" s="1224"/>
      <c r="F163" s="1227">
        <v>1</v>
      </c>
      <c r="G163" s="1215">
        <v>1</v>
      </c>
      <c r="H163" s="1213">
        <v>5</v>
      </c>
      <c r="I163" s="1271">
        <v>5</v>
      </c>
      <c r="J163" s="1238"/>
      <c r="K163" s="1267"/>
      <c r="L163" s="1267"/>
      <c r="M163" s="1267"/>
      <c r="N163" s="1267"/>
      <c r="O163" s="1267"/>
      <c r="P163" s="1267"/>
      <c r="Q163" s="1267"/>
      <c r="R163" s="1267"/>
      <c r="S163" s="1267"/>
      <c r="T163" s="1267"/>
      <c r="U163" s="1267"/>
      <c r="V163" s="1267"/>
      <c r="W163" s="1267"/>
      <c r="X163" s="1267"/>
      <c r="Y163" s="1267"/>
    </row>
    <row r="164" ht="36.6" customHeight="1" spans="1:25">
      <c r="A164" s="1217"/>
      <c r="B164" s="1223"/>
      <c r="C164" s="1214" t="s">
        <v>466</v>
      </c>
      <c r="D164" s="1214" t="s">
        <v>467</v>
      </c>
      <c r="E164" s="1224"/>
      <c r="F164" s="1227">
        <v>1</v>
      </c>
      <c r="G164" s="1215">
        <v>0.8</v>
      </c>
      <c r="H164" s="1213">
        <v>5</v>
      </c>
      <c r="I164" s="1271">
        <v>5</v>
      </c>
      <c r="J164" s="1214" t="s">
        <v>468</v>
      </c>
      <c r="K164" s="1280"/>
      <c r="L164" s="1280"/>
      <c r="M164" s="1280"/>
      <c r="N164" s="1280"/>
      <c r="O164" s="1280"/>
      <c r="P164" s="1280"/>
      <c r="Q164" s="1280"/>
      <c r="R164" s="1280"/>
      <c r="S164" s="1280"/>
      <c r="T164" s="1280"/>
      <c r="U164" s="1280"/>
      <c r="V164" s="1280"/>
      <c r="W164" s="1280"/>
      <c r="X164" s="1280"/>
      <c r="Y164" s="1280"/>
    </row>
    <row r="165" ht="57" customHeight="1" spans="1:25">
      <c r="A165" s="1217"/>
      <c r="B165" s="1223"/>
      <c r="C165" s="1214" t="s">
        <v>469</v>
      </c>
      <c r="D165" s="1214" t="s">
        <v>470</v>
      </c>
      <c r="E165" s="1224"/>
      <c r="F165" s="1227">
        <v>1</v>
      </c>
      <c r="G165" s="1215">
        <v>1</v>
      </c>
      <c r="H165" s="1213">
        <v>5</v>
      </c>
      <c r="I165" s="1271">
        <v>5</v>
      </c>
      <c r="J165" s="1238"/>
      <c r="K165" s="1267"/>
      <c r="L165" s="1267"/>
      <c r="M165" s="1267"/>
      <c r="N165" s="1267"/>
      <c r="O165" s="1267"/>
      <c r="P165" s="1267"/>
      <c r="Q165" s="1267"/>
      <c r="R165" s="1267"/>
      <c r="S165" s="1267"/>
      <c r="T165" s="1267"/>
      <c r="U165" s="1267"/>
      <c r="V165" s="1267"/>
      <c r="W165" s="1267"/>
      <c r="X165" s="1267"/>
      <c r="Y165" s="1267"/>
    </row>
    <row r="166" spans="1:25">
      <c r="A166" s="1217"/>
      <c r="B166" s="1223"/>
      <c r="C166" s="1224" t="s">
        <v>471</v>
      </c>
      <c r="D166" s="1224" t="s">
        <v>472</v>
      </c>
      <c r="E166" s="1222"/>
      <c r="F166" s="1222" t="s">
        <v>473</v>
      </c>
      <c r="G166" s="1222" t="s">
        <v>473</v>
      </c>
      <c r="H166" s="1222">
        <v>5</v>
      </c>
      <c r="I166" s="1281">
        <v>5</v>
      </c>
      <c r="J166" s="1282"/>
      <c r="K166" s="1283"/>
      <c r="L166" s="1283"/>
      <c r="M166" s="1283"/>
      <c r="N166" s="1283"/>
      <c r="O166" s="1283"/>
      <c r="P166" s="1283"/>
      <c r="Q166" s="1283"/>
      <c r="R166" s="1283"/>
      <c r="S166" s="1283"/>
      <c r="T166" s="1283"/>
      <c r="U166" s="1283"/>
      <c r="V166" s="1283"/>
      <c r="W166" s="1283"/>
      <c r="X166" s="1283"/>
      <c r="Y166" s="1283"/>
    </row>
    <row r="167" ht="63.6" customHeight="1" spans="1:25">
      <c r="A167" s="1217"/>
      <c r="B167" s="1228" t="s">
        <v>474</v>
      </c>
      <c r="C167" s="1224" t="s">
        <v>281</v>
      </c>
      <c r="D167" s="1214" t="s">
        <v>475</v>
      </c>
      <c r="E167" s="1224" t="s">
        <v>476</v>
      </c>
      <c r="F167" s="1227">
        <v>1</v>
      </c>
      <c r="G167" s="1229">
        <v>0.3254</v>
      </c>
      <c r="H167" s="1213">
        <v>5</v>
      </c>
      <c r="I167" s="1271">
        <v>5</v>
      </c>
      <c r="J167" s="1238"/>
      <c r="K167" s="1267"/>
      <c r="L167" s="1267"/>
      <c r="M167" s="1267"/>
      <c r="N167" s="1267"/>
      <c r="O167" s="1267"/>
      <c r="P167" s="1267"/>
      <c r="Q167" s="1267"/>
      <c r="R167" s="1267"/>
      <c r="S167" s="1267"/>
      <c r="T167" s="1267"/>
      <c r="U167" s="1267"/>
      <c r="V167" s="1267"/>
      <c r="W167" s="1267"/>
      <c r="X167" s="1267"/>
      <c r="Y167" s="1267"/>
    </row>
    <row r="168" spans="1:25">
      <c r="A168" s="1217"/>
      <c r="B168" s="1230"/>
      <c r="C168" s="1224"/>
      <c r="D168" s="1224"/>
      <c r="E168" s="1224"/>
      <c r="F168" s="1227"/>
      <c r="G168" s="1222"/>
      <c r="H168" s="1222"/>
      <c r="I168" s="1279"/>
      <c r="J168" s="1238"/>
      <c r="K168" s="1267"/>
      <c r="L168" s="1267"/>
      <c r="M168" s="1267"/>
      <c r="N168" s="1267"/>
      <c r="O168" s="1267"/>
      <c r="P168" s="1267"/>
      <c r="Q168" s="1267"/>
      <c r="R168" s="1267"/>
      <c r="S168" s="1267"/>
      <c r="T168" s="1267"/>
      <c r="U168" s="1267"/>
      <c r="V168" s="1267"/>
      <c r="W168" s="1267"/>
      <c r="X168" s="1267"/>
      <c r="Y168" s="1267"/>
    </row>
    <row r="169" ht="72" customHeight="1" spans="1:25">
      <c r="A169" s="1231"/>
      <c r="B169" s="1232"/>
      <c r="C169" s="1224" t="s">
        <v>277</v>
      </c>
      <c r="D169" s="1224" t="s">
        <v>477</v>
      </c>
      <c r="E169" s="1224" t="s">
        <v>478</v>
      </c>
      <c r="F169" s="1227">
        <v>1</v>
      </c>
      <c r="G169" s="1229">
        <v>0.6243</v>
      </c>
      <c r="H169" s="1213">
        <v>5</v>
      </c>
      <c r="I169" s="1271">
        <v>5</v>
      </c>
      <c r="J169" s="1238"/>
      <c r="K169" s="1267"/>
      <c r="L169" s="1267"/>
      <c r="M169" s="1267"/>
      <c r="N169" s="1267"/>
      <c r="O169" s="1267"/>
      <c r="P169" s="1267"/>
      <c r="Q169" s="1267"/>
      <c r="R169" s="1267"/>
      <c r="S169" s="1267"/>
      <c r="T169" s="1267"/>
      <c r="U169" s="1267"/>
      <c r="V169" s="1267"/>
      <c r="W169" s="1267"/>
      <c r="X169" s="1267"/>
      <c r="Y169" s="1267"/>
    </row>
    <row r="170" spans="1:25">
      <c r="A170" s="1233" t="s">
        <v>479</v>
      </c>
      <c r="B170" s="1223"/>
      <c r="C170" s="1224"/>
      <c r="D170" s="1224"/>
      <c r="E170" s="1224"/>
      <c r="F170" s="1222"/>
      <c r="G170" s="1222"/>
      <c r="H170" s="1213"/>
      <c r="I170" s="1271"/>
      <c r="J170" s="1239"/>
      <c r="K170" s="1284"/>
      <c r="L170" s="1284"/>
      <c r="M170" s="1284"/>
      <c r="N170" s="1284"/>
      <c r="O170" s="1284"/>
      <c r="P170" s="1284"/>
      <c r="Q170" s="1284"/>
      <c r="R170" s="1284"/>
      <c r="S170" s="1284"/>
      <c r="T170" s="1284"/>
      <c r="U170" s="1284"/>
      <c r="V170" s="1284"/>
      <c r="W170" s="1284"/>
      <c r="X170" s="1284"/>
      <c r="Y170" s="1284"/>
    </row>
    <row r="171" ht="51" customHeight="1" spans="1:25">
      <c r="A171" s="1234"/>
      <c r="B171" s="1228" t="s">
        <v>480</v>
      </c>
      <c r="C171" s="1224" t="s">
        <v>481</v>
      </c>
      <c r="D171" s="1224" t="s">
        <v>482</v>
      </c>
      <c r="E171" s="1224"/>
      <c r="F171" s="1222">
        <v>105</v>
      </c>
      <c r="G171" s="1222">
        <v>75</v>
      </c>
      <c r="H171" s="1213">
        <v>5</v>
      </c>
      <c r="I171" s="1271">
        <v>4</v>
      </c>
      <c r="J171" s="1242" t="s">
        <v>483</v>
      </c>
      <c r="K171" s="1269"/>
      <c r="L171" s="1269"/>
      <c r="M171" s="1269"/>
      <c r="N171" s="1269"/>
      <c r="O171" s="1269"/>
      <c r="P171" s="1269"/>
      <c r="Q171" s="1269"/>
      <c r="R171" s="1269"/>
      <c r="S171" s="1269"/>
      <c r="T171" s="1269"/>
      <c r="U171" s="1269"/>
      <c r="V171" s="1269"/>
      <c r="W171" s="1269"/>
      <c r="X171" s="1269"/>
      <c r="Y171" s="1269"/>
    </row>
    <row r="172" ht="36" customHeight="1" spans="1:25">
      <c r="A172" s="1234"/>
      <c r="B172" s="1232"/>
      <c r="C172" s="1224" t="s">
        <v>484</v>
      </c>
      <c r="D172" s="1224" t="s">
        <v>485</v>
      </c>
      <c r="E172" s="1224"/>
      <c r="F172" s="1222">
        <v>193</v>
      </c>
      <c r="G172" s="1222">
        <v>193</v>
      </c>
      <c r="H172" s="1213">
        <v>5</v>
      </c>
      <c r="I172" s="1271">
        <v>5</v>
      </c>
      <c r="J172" s="1239"/>
      <c r="K172" s="1284"/>
      <c r="L172" s="1284"/>
      <c r="M172" s="1284"/>
      <c r="N172" s="1284"/>
      <c r="O172" s="1284"/>
      <c r="P172" s="1284"/>
      <c r="Q172" s="1284"/>
      <c r="R172" s="1284"/>
      <c r="S172" s="1284"/>
      <c r="T172" s="1284"/>
      <c r="U172" s="1284"/>
      <c r="V172" s="1284"/>
      <c r="W172" s="1284"/>
      <c r="X172" s="1284"/>
      <c r="Y172" s="1284"/>
    </row>
    <row r="173" ht="49.95" customHeight="1" spans="1:25">
      <c r="A173" s="1234"/>
      <c r="B173" s="1235" t="s">
        <v>486</v>
      </c>
      <c r="C173" s="1236" t="s">
        <v>487</v>
      </c>
      <c r="D173" s="1224" t="s">
        <v>488</v>
      </c>
      <c r="E173" s="1224"/>
      <c r="F173" s="1227">
        <v>1</v>
      </c>
      <c r="G173" s="1227">
        <v>1</v>
      </c>
      <c r="H173" s="1213">
        <v>5</v>
      </c>
      <c r="I173" s="1285">
        <v>5</v>
      </c>
      <c r="J173" s="1238"/>
      <c r="K173" s="1267"/>
      <c r="L173" s="1267"/>
      <c r="M173" s="1267"/>
      <c r="N173" s="1267"/>
      <c r="O173" s="1267"/>
      <c r="P173" s="1267"/>
      <c r="Q173" s="1267"/>
      <c r="R173" s="1267"/>
      <c r="S173" s="1267"/>
      <c r="T173" s="1267"/>
      <c r="U173" s="1267"/>
      <c r="V173" s="1267"/>
      <c r="W173" s="1267"/>
      <c r="X173" s="1267"/>
      <c r="Y173" s="1267"/>
    </row>
    <row r="174" ht="64.2" customHeight="1" spans="1:25">
      <c r="A174" s="1234"/>
      <c r="B174" s="1235"/>
      <c r="C174" s="1237" t="s">
        <v>489</v>
      </c>
      <c r="D174" s="1224" t="s">
        <v>490</v>
      </c>
      <c r="E174" s="1224"/>
      <c r="F174" s="1227">
        <v>1</v>
      </c>
      <c r="G174" s="1227">
        <v>1</v>
      </c>
      <c r="H174" s="1235">
        <v>5</v>
      </c>
      <c r="I174" s="1285">
        <v>5</v>
      </c>
      <c r="J174" s="1239"/>
      <c r="K174" s="1284"/>
      <c r="L174" s="1284"/>
      <c r="M174" s="1284"/>
      <c r="N174" s="1284"/>
      <c r="O174" s="1284"/>
      <c r="P174" s="1284"/>
      <c r="Q174" s="1284"/>
      <c r="R174" s="1284"/>
      <c r="S174" s="1284"/>
      <c r="T174" s="1284"/>
      <c r="U174" s="1284"/>
      <c r="V174" s="1284"/>
      <c r="W174" s="1284"/>
      <c r="X174" s="1284"/>
      <c r="Y174" s="1284"/>
    </row>
    <row r="175" spans="1:25">
      <c r="A175" s="1234"/>
      <c r="B175" s="1235"/>
      <c r="C175" s="1238"/>
      <c r="D175" s="1239"/>
      <c r="E175" s="1239"/>
      <c r="F175" s="1240"/>
      <c r="G175" s="1241"/>
      <c r="H175" s="1241"/>
      <c r="I175" s="1279"/>
      <c r="J175" s="1238"/>
      <c r="K175" s="1267"/>
      <c r="L175" s="1267"/>
      <c r="M175" s="1267"/>
      <c r="N175" s="1267"/>
      <c r="O175" s="1267"/>
      <c r="P175" s="1267"/>
      <c r="Q175" s="1267"/>
      <c r="R175" s="1267"/>
      <c r="S175" s="1267"/>
      <c r="T175" s="1267"/>
      <c r="U175" s="1267"/>
      <c r="V175" s="1267"/>
      <c r="W175" s="1267"/>
      <c r="X175" s="1267"/>
      <c r="Y175" s="1267"/>
    </row>
    <row r="176" ht="42" customHeight="1" spans="1:25">
      <c r="A176" s="1234"/>
      <c r="B176" s="1242" t="s">
        <v>316</v>
      </c>
      <c r="C176" s="1243" t="s">
        <v>491</v>
      </c>
      <c r="D176" s="1244" t="s">
        <v>492</v>
      </c>
      <c r="E176" s="1245"/>
      <c r="F176" s="1246" t="s">
        <v>493</v>
      </c>
      <c r="G176" s="1246" t="s">
        <v>494</v>
      </c>
      <c r="H176" s="1247">
        <v>5</v>
      </c>
      <c r="I176" s="1286">
        <v>5</v>
      </c>
      <c r="J176" s="1238"/>
      <c r="K176" s="1267"/>
      <c r="L176" s="1267"/>
      <c r="M176" s="1267"/>
      <c r="N176" s="1267"/>
      <c r="O176" s="1267"/>
      <c r="P176" s="1267"/>
      <c r="Q176" s="1267"/>
      <c r="R176" s="1267"/>
      <c r="S176" s="1267"/>
      <c r="T176" s="1267"/>
      <c r="U176" s="1267"/>
      <c r="V176" s="1267"/>
      <c r="W176" s="1267"/>
      <c r="X176" s="1267"/>
      <c r="Y176" s="1267"/>
    </row>
    <row r="177" ht="49.95" customHeight="1" spans="1:25">
      <c r="A177" s="1198"/>
      <c r="B177" s="1242"/>
      <c r="C177" s="1224" t="s">
        <v>317</v>
      </c>
      <c r="D177" s="1224" t="s">
        <v>495</v>
      </c>
      <c r="E177" s="1224" t="s">
        <v>496</v>
      </c>
      <c r="F177" s="1248" t="s">
        <v>349</v>
      </c>
      <c r="G177" s="1248" t="s">
        <v>349</v>
      </c>
      <c r="H177" s="1235">
        <v>5</v>
      </c>
      <c r="I177" s="1285">
        <v>5</v>
      </c>
      <c r="J177" s="1238"/>
      <c r="K177" s="1267"/>
      <c r="L177" s="1267"/>
      <c r="M177" s="1267"/>
      <c r="N177" s="1267"/>
      <c r="O177" s="1267"/>
      <c r="P177" s="1267"/>
      <c r="Q177" s="1267"/>
      <c r="R177" s="1267"/>
      <c r="S177" s="1267"/>
      <c r="T177" s="1267"/>
      <c r="U177" s="1267"/>
      <c r="V177" s="1267"/>
      <c r="W177" s="1267"/>
      <c r="X177" s="1267"/>
      <c r="Y177" s="1267"/>
    </row>
    <row r="178" spans="1:25">
      <c r="A178" s="1249" t="s">
        <v>386</v>
      </c>
      <c r="B178" s="1249" t="s">
        <v>497</v>
      </c>
      <c r="C178" s="1249" t="s">
        <v>326</v>
      </c>
      <c r="D178" s="1224" t="s">
        <v>498</v>
      </c>
      <c r="E178" s="1249" t="s">
        <v>499</v>
      </c>
      <c r="F178" s="1250">
        <v>0.9</v>
      </c>
      <c r="G178" s="1250">
        <v>0.85</v>
      </c>
      <c r="H178" s="1249">
        <v>10</v>
      </c>
      <c r="I178" s="1287">
        <v>8</v>
      </c>
      <c r="J178" s="1238"/>
      <c r="K178" s="1267"/>
      <c r="L178" s="1267"/>
      <c r="M178" s="1267"/>
      <c r="N178" s="1267"/>
      <c r="O178" s="1267"/>
      <c r="P178" s="1267"/>
      <c r="Q178" s="1267"/>
      <c r="R178" s="1267"/>
      <c r="S178" s="1267"/>
      <c r="T178" s="1267"/>
      <c r="U178" s="1267"/>
      <c r="V178" s="1267"/>
      <c r="W178" s="1267"/>
      <c r="X178" s="1267"/>
      <c r="Y178" s="1267"/>
    </row>
    <row r="179" spans="1:25">
      <c r="A179" s="1234"/>
      <c r="B179" s="1234"/>
      <c r="C179" s="1234"/>
      <c r="D179" s="1224" t="s">
        <v>500</v>
      </c>
      <c r="E179" s="1234"/>
      <c r="F179" s="1242"/>
      <c r="G179" s="1251"/>
      <c r="H179" s="1234"/>
      <c r="I179" s="1288"/>
      <c r="J179" s="1238"/>
      <c r="K179" s="1267"/>
      <c r="L179" s="1267"/>
      <c r="M179" s="1267"/>
      <c r="N179" s="1267"/>
      <c r="O179" s="1267"/>
      <c r="P179" s="1267"/>
      <c r="Q179" s="1267"/>
      <c r="R179" s="1267"/>
      <c r="S179" s="1267"/>
      <c r="T179" s="1267"/>
      <c r="U179" s="1267"/>
      <c r="V179" s="1267"/>
      <c r="W179" s="1267"/>
      <c r="X179" s="1267"/>
      <c r="Y179" s="1267"/>
    </row>
    <row r="180" spans="1:25">
      <c r="A180" s="1234"/>
      <c r="B180" s="1234"/>
      <c r="C180" s="1234"/>
      <c r="D180" s="1224" t="s">
        <v>501</v>
      </c>
      <c r="E180" s="1234"/>
      <c r="F180" s="1242"/>
      <c r="G180" s="1251"/>
      <c r="H180" s="1234"/>
      <c r="I180" s="1288"/>
      <c r="J180" s="1238"/>
      <c r="K180" s="1267"/>
      <c r="L180" s="1267"/>
      <c r="M180" s="1267"/>
      <c r="N180" s="1267"/>
      <c r="O180" s="1267"/>
      <c r="P180" s="1267"/>
      <c r="Q180" s="1267"/>
      <c r="R180" s="1267"/>
      <c r="S180" s="1267"/>
      <c r="T180" s="1267"/>
      <c r="U180" s="1267"/>
      <c r="V180" s="1267"/>
      <c r="W180" s="1267"/>
      <c r="X180" s="1267"/>
      <c r="Y180" s="1267"/>
    </row>
    <row r="181" spans="1:25">
      <c r="A181" s="1198"/>
      <c r="B181" s="1198"/>
      <c r="C181" s="1198"/>
      <c r="D181" s="1224" t="s">
        <v>502</v>
      </c>
      <c r="E181" s="1198"/>
      <c r="F181" s="1242"/>
      <c r="G181" s="1251"/>
      <c r="H181" s="1198"/>
      <c r="I181" s="1289"/>
      <c r="J181" s="1238"/>
      <c r="K181" s="1267"/>
      <c r="L181" s="1267"/>
      <c r="M181" s="1267"/>
      <c r="N181" s="1267"/>
      <c r="O181" s="1267"/>
      <c r="P181" s="1267"/>
      <c r="Q181" s="1267"/>
      <c r="R181" s="1267"/>
      <c r="S181" s="1267"/>
      <c r="T181" s="1267"/>
      <c r="U181" s="1267"/>
      <c r="V181" s="1267"/>
      <c r="W181" s="1267"/>
      <c r="X181" s="1267"/>
      <c r="Y181" s="1267"/>
    </row>
    <row r="182" ht="20.25" spans="1:25">
      <c r="A182" s="1252"/>
      <c r="B182" s="1238"/>
      <c r="C182" s="1223" t="s">
        <v>503</v>
      </c>
      <c r="D182" s="1238"/>
      <c r="E182" s="1239"/>
      <c r="F182" s="1241"/>
      <c r="G182" s="1241"/>
      <c r="H182" s="1235">
        <f>SUM(H154:H181)</f>
        <v>90</v>
      </c>
      <c r="I182" s="1285">
        <f>SUM(I154:I181)+J145</f>
        <v>90</v>
      </c>
      <c r="J182" s="1238"/>
      <c r="K182" s="1267"/>
      <c r="L182" s="1267"/>
      <c r="M182" s="1267"/>
      <c r="N182" s="1267"/>
      <c r="O182" s="1267"/>
      <c r="P182" s="1267"/>
      <c r="Q182" s="1267"/>
      <c r="R182" s="1267"/>
      <c r="S182" s="1267"/>
      <c r="T182" s="1267"/>
      <c r="U182" s="1267"/>
      <c r="V182" s="1267"/>
      <c r="W182" s="1267"/>
      <c r="X182" s="1267"/>
      <c r="Y182" s="1267"/>
    </row>
    <row r="183" spans="1:25">
      <c r="A183" s="1253"/>
      <c r="B183" s="1253"/>
      <c r="C183" s="1253"/>
      <c r="D183" s="1253"/>
      <c r="E183" s="1253"/>
      <c r="F183" s="1253"/>
      <c r="G183" s="1253"/>
      <c r="H183" s="1253"/>
      <c r="I183" s="1290"/>
      <c r="J183" s="1291"/>
      <c r="K183" s="1291"/>
      <c r="L183" s="1291"/>
      <c r="M183" s="1291"/>
      <c r="N183" s="1291"/>
      <c r="O183" s="1291"/>
      <c r="P183" s="1291"/>
      <c r="Q183" s="1291"/>
      <c r="R183" s="1291"/>
      <c r="S183" s="1291"/>
      <c r="T183" s="1291"/>
      <c r="U183" s="1291"/>
      <c r="V183" s="1291"/>
      <c r="W183" s="1291"/>
      <c r="X183" s="1291"/>
      <c r="Y183" s="1291"/>
    </row>
    <row r="184" ht="24" spans="1:25">
      <c r="A184" s="1254"/>
      <c r="B184" s="1254"/>
      <c r="C184" s="1254"/>
      <c r="D184" s="1255"/>
      <c r="E184" s="1255" t="s">
        <v>504</v>
      </c>
      <c r="F184" s="1254"/>
      <c r="G184" s="1254"/>
      <c r="H184" s="1254"/>
      <c r="I184" s="1254"/>
      <c r="J184" s="1254"/>
      <c r="K184" s="1254"/>
      <c r="L184" s="1254"/>
      <c r="M184" s="1254"/>
      <c r="N184" s="1254"/>
      <c r="O184" s="1254"/>
      <c r="P184" s="1254"/>
      <c r="Q184" s="1254"/>
      <c r="R184" s="1254"/>
      <c r="S184" s="1254"/>
      <c r="T184" s="1254"/>
      <c r="U184" s="1254"/>
      <c r="V184" s="1254"/>
      <c r="W184" s="1254"/>
      <c r="X184" s="1254"/>
      <c r="Y184" s="1254"/>
    </row>
    <row r="185" spans="1:25">
      <c r="A185" s="1254"/>
      <c r="B185" s="1254"/>
      <c r="C185" s="1254"/>
      <c r="D185" s="1256"/>
      <c r="E185" s="1254" t="s">
        <v>505</v>
      </c>
      <c r="F185" s="1254"/>
      <c r="G185" s="1254"/>
      <c r="H185" s="1254"/>
      <c r="I185" s="1254"/>
      <c r="J185" s="1292"/>
      <c r="K185" s="1292"/>
      <c r="L185" s="1292"/>
      <c r="M185" s="1292"/>
      <c r="N185" s="1292"/>
      <c r="O185" s="1292"/>
      <c r="P185" s="1292"/>
      <c r="Q185" s="1292"/>
      <c r="R185" s="1292"/>
      <c r="S185" s="1292"/>
      <c r="T185" s="1292"/>
      <c r="U185" s="1292"/>
      <c r="V185" s="1292"/>
      <c r="W185" s="1292"/>
      <c r="X185" s="1292"/>
      <c r="Y185" s="1292"/>
    </row>
    <row r="186" spans="1:25">
      <c r="A186" s="1254"/>
      <c r="B186" s="1254"/>
      <c r="C186" s="1254"/>
      <c r="D186" s="1256"/>
      <c r="E186" s="1254"/>
      <c r="F186" s="1254"/>
      <c r="G186" s="1254"/>
      <c r="H186" s="1254"/>
      <c r="I186" s="1254"/>
      <c r="J186" s="1293" t="s">
        <v>430</v>
      </c>
      <c r="K186" s="1293"/>
      <c r="L186" s="1293"/>
      <c r="M186" s="1293"/>
      <c r="N186" s="1293"/>
      <c r="O186" s="1293"/>
      <c r="P186" s="1293"/>
      <c r="Q186" s="1293"/>
      <c r="R186" s="1293"/>
      <c r="S186" s="1293"/>
      <c r="T186" s="1293"/>
      <c r="U186" s="1293"/>
      <c r="V186" s="1293"/>
      <c r="W186" s="1293"/>
      <c r="X186" s="1293"/>
      <c r="Y186" s="1293"/>
    </row>
    <row r="187" spans="1:25">
      <c r="A187" s="1257" t="s">
        <v>138</v>
      </c>
      <c r="B187" s="1258"/>
      <c r="C187" s="1259" t="s">
        <v>506</v>
      </c>
      <c r="D187" s="1260"/>
      <c r="E187" s="1260"/>
      <c r="F187" s="1260"/>
      <c r="G187" s="1260"/>
      <c r="H187" s="1260"/>
      <c r="I187" s="1260"/>
      <c r="J187" s="1260"/>
      <c r="K187" s="1294"/>
      <c r="L187" s="1294"/>
      <c r="M187" s="1294"/>
      <c r="N187" s="1294"/>
      <c r="O187" s="1294"/>
      <c r="P187" s="1294"/>
      <c r="Q187" s="1294"/>
      <c r="R187" s="1294"/>
      <c r="S187" s="1294"/>
      <c r="T187" s="1294"/>
      <c r="U187" s="1294"/>
      <c r="V187" s="1294"/>
      <c r="W187" s="1294"/>
      <c r="X187" s="1294"/>
      <c r="Y187" s="1294"/>
    </row>
    <row r="188" spans="1:25">
      <c r="A188" s="1259" t="s">
        <v>507</v>
      </c>
      <c r="B188" s="1261" t="s">
        <v>508</v>
      </c>
      <c r="C188" s="1261" t="s">
        <v>355</v>
      </c>
      <c r="D188" s="1261"/>
      <c r="E188" s="1261" t="s">
        <v>144</v>
      </c>
      <c r="F188" s="1261" t="s">
        <v>356</v>
      </c>
      <c r="G188" s="1261" t="s">
        <v>146</v>
      </c>
      <c r="H188" s="1261" t="s">
        <v>147</v>
      </c>
      <c r="I188" s="1261" t="s">
        <v>148</v>
      </c>
      <c r="J188" s="1262"/>
      <c r="K188" s="1295"/>
      <c r="L188" s="1295"/>
      <c r="M188" s="1295"/>
      <c r="N188" s="1295"/>
      <c r="O188" s="1295"/>
      <c r="P188" s="1295"/>
      <c r="Q188" s="1295"/>
      <c r="R188" s="1295"/>
      <c r="S188" s="1295"/>
      <c r="T188" s="1295"/>
      <c r="U188" s="1295"/>
      <c r="V188" s="1295"/>
      <c r="W188" s="1295"/>
      <c r="X188" s="1295"/>
      <c r="Y188" s="1295"/>
    </row>
    <row r="189" spans="1:25">
      <c r="A189" s="1260"/>
      <c r="B189" s="1262"/>
      <c r="C189" s="1262"/>
      <c r="D189" s="1261"/>
      <c r="E189" s="1261"/>
      <c r="F189" s="1262"/>
      <c r="G189" s="1262"/>
      <c r="H189" s="1262"/>
      <c r="I189" s="1262"/>
      <c r="J189" s="1262"/>
      <c r="K189" s="1295"/>
      <c r="L189" s="1295"/>
      <c r="M189" s="1295"/>
      <c r="N189" s="1295"/>
      <c r="O189" s="1295"/>
      <c r="P189" s="1295"/>
      <c r="Q189" s="1295"/>
      <c r="R189" s="1295"/>
      <c r="S189" s="1295"/>
      <c r="T189" s="1295"/>
      <c r="U189" s="1295"/>
      <c r="V189" s="1295"/>
      <c r="W189" s="1295"/>
      <c r="X189" s="1295"/>
      <c r="Y189" s="1295"/>
    </row>
    <row r="190" ht="25.5" spans="1:25">
      <c r="A190" s="1260"/>
      <c r="B190" s="1261" t="s">
        <v>160</v>
      </c>
      <c r="C190" s="1263">
        <v>527</v>
      </c>
      <c r="D190" s="1263"/>
      <c r="E190" s="1263">
        <v>627.6</v>
      </c>
      <c r="F190" s="1263">
        <v>606.77</v>
      </c>
      <c r="G190" s="1263">
        <v>10</v>
      </c>
      <c r="H190" s="1264">
        <f>F190/E190</f>
        <v>0.966810070108349</v>
      </c>
      <c r="I190" s="1263">
        <v>10</v>
      </c>
      <c r="J190" s="1296"/>
      <c r="K190" s="1297"/>
      <c r="L190" s="1297"/>
      <c r="M190" s="1297"/>
      <c r="N190" s="1297"/>
      <c r="O190" s="1297"/>
      <c r="P190" s="1297"/>
      <c r="Q190" s="1297"/>
      <c r="R190" s="1297"/>
      <c r="S190" s="1297"/>
      <c r="T190" s="1297"/>
      <c r="U190" s="1297"/>
      <c r="V190" s="1297"/>
      <c r="W190" s="1297"/>
      <c r="X190" s="1297"/>
      <c r="Y190" s="1297"/>
    </row>
    <row r="191" spans="1:25">
      <c r="A191" s="1260"/>
      <c r="B191" s="1257" t="s">
        <v>162</v>
      </c>
      <c r="C191" s="1257"/>
      <c r="D191" s="1257"/>
      <c r="E191" s="1257" t="s">
        <v>163</v>
      </c>
      <c r="F191" s="1257"/>
      <c r="G191" s="1257"/>
      <c r="H191" s="1257"/>
      <c r="I191" s="1261"/>
      <c r="J191" s="1260"/>
      <c r="K191" s="1294"/>
      <c r="L191" s="1294"/>
      <c r="M191" s="1294"/>
      <c r="N191" s="1294"/>
      <c r="O191" s="1294"/>
      <c r="P191" s="1294"/>
      <c r="Q191" s="1294"/>
      <c r="R191" s="1294"/>
      <c r="S191" s="1294"/>
      <c r="T191" s="1294"/>
      <c r="U191" s="1294"/>
      <c r="V191" s="1294"/>
      <c r="W191" s="1294"/>
      <c r="X191" s="1294"/>
      <c r="Y191" s="1294"/>
    </row>
    <row r="192" ht="14.25" spans="1:25">
      <c r="A192" s="1260"/>
      <c r="B192" s="1265" t="s">
        <v>509</v>
      </c>
      <c r="C192" s="1265"/>
      <c r="D192" s="1265"/>
      <c r="E192" s="1257" t="s">
        <v>510</v>
      </c>
      <c r="F192" s="1257"/>
      <c r="G192" s="1257"/>
      <c r="H192" s="1257"/>
      <c r="I192" s="1261"/>
      <c r="J192" s="1260"/>
      <c r="K192" s="1294"/>
      <c r="L192" s="1294"/>
      <c r="M192" s="1294"/>
      <c r="N192" s="1294"/>
      <c r="O192" s="1294"/>
      <c r="P192" s="1294"/>
      <c r="Q192" s="1294"/>
      <c r="R192" s="1294"/>
      <c r="S192" s="1294"/>
      <c r="T192" s="1294"/>
      <c r="U192" s="1294"/>
      <c r="V192" s="1294"/>
      <c r="W192" s="1294"/>
      <c r="X192" s="1294"/>
      <c r="Y192" s="1294"/>
    </row>
    <row r="193" spans="1:25">
      <c r="A193" s="1260"/>
      <c r="B193" s="1298" t="s">
        <v>511</v>
      </c>
      <c r="C193" s="1298"/>
      <c r="D193" s="1298"/>
      <c r="E193" s="1299" t="s">
        <v>512</v>
      </c>
      <c r="F193" s="1299"/>
      <c r="G193" s="1299"/>
      <c r="H193" s="1299"/>
      <c r="I193" s="1261"/>
      <c r="J193" s="1260"/>
      <c r="K193" s="1294"/>
      <c r="L193" s="1294"/>
      <c r="M193" s="1294"/>
      <c r="N193" s="1294"/>
      <c r="O193" s="1294"/>
      <c r="P193" s="1294"/>
      <c r="Q193" s="1294"/>
      <c r="R193" s="1294"/>
      <c r="S193" s="1294"/>
      <c r="T193" s="1294"/>
      <c r="U193" s="1294"/>
      <c r="V193" s="1294"/>
      <c r="W193" s="1294"/>
      <c r="X193" s="1294"/>
      <c r="Y193" s="1294"/>
    </row>
    <row r="194" ht="14.25" spans="1:25">
      <c r="A194" s="1260"/>
      <c r="B194" s="1257" t="s">
        <v>172</v>
      </c>
      <c r="C194" s="1257"/>
      <c r="D194" s="1257"/>
      <c r="E194" s="1265"/>
      <c r="F194" s="1265"/>
      <c r="G194" s="1265"/>
      <c r="H194" s="1265"/>
      <c r="I194" s="1261"/>
      <c r="J194" s="1260"/>
      <c r="K194" s="1294"/>
      <c r="L194" s="1294"/>
      <c r="M194" s="1294"/>
      <c r="N194" s="1294"/>
      <c r="O194" s="1294"/>
      <c r="P194" s="1294"/>
      <c r="Q194" s="1294"/>
      <c r="R194" s="1294"/>
      <c r="S194" s="1294"/>
      <c r="T194" s="1294"/>
      <c r="U194" s="1294"/>
      <c r="V194" s="1294"/>
      <c r="W194" s="1294"/>
      <c r="X194" s="1294"/>
      <c r="Y194" s="1294"/>
    </row>
    <row r="195" ht="14.25" spans="1:25">
      <c r="A195" s="1260"/>
      <c r="B195" s="1300" t="s">
        <v>513</v>
      </c>
      <c r="C195" s="1300"/>
      <c r="D195" s="1300"/>
      <c r="E195" s="1265"/>
      <c r="F195" s="1265"/>
      <c r="G195" s="1265"/>
      <c r="H195" s="1265"/>
      <c r="I195" s="1261"/>
      <c r="J195" s="1260"/>
      <c r="K195" s="1294"/>
      <c r="L195" s="1294"/>
      <c r="M195" s="1294"/>
      <c r="N195" s="1294"/>
      <c r="O195" s="1294"/>
      <c r="P195" s="1294"/>
      <c r="Q195" s="1294"/>
      <c r="R195" s="1294"/>
      <c r="S195" s="1294"/>
      <c r="T195" s="1294"/>
      <c r="U195" s="1294"/>
      <c r="V195" s="1294"/>
      <c r="W195" s="1294"/>
      <c r="X195" s="1294"/>
      <c r="Y195" s="1294"/>
    </row>
    <row r="196" spans="1:25">
      <c r="A196" s="1259" t="s">
        <v>176</v>
      </c>
      <c r="B196" s="1259" t="s">
        <v>177</v>
      </c>
      <c r="C196" s="1259"/>
      <c r="D196" s="1259"/>
      <c r="E196" s="1259" t="s">
        <v>178</v>
      </c>
      <c r="F196" s="1259"/>
      <c r="G196" s="1259"/>
      <c r="H196" s="1259"/>
      <c r="I196" s="1260"/>
      <c r="J196" s="1260"/>
      <c r="K196" s="1294"/>
      <c r="L196" s="1294"/>
      <c r="M196" s="1294"/>
      <c r="N196" s="1294"/>
      <c r="O196" s="1294"/>
      <c r="P196" s="1294"/>
      <c r="Q196" s="1294"/>
      <c r="R196" s="1294"/>
      <c r="S196" s="1294"/>
      <c r="T196" s="1294"/>
      <c r="U196" s="1294"/>
      <c r="V196" s="1294"/>
      <c r="W196" s="1294"/>
      <c r="X196" s="1294"/>
      <c r="Y196" s="1294"/>
    </row>
    <row r="197" spans="1:25">
      <c r="A197" s="1262"/>
      <c r="B197" s="1257" t="s">
        <v>514</v>
      </c>
      <c r="C197" s="1301"/>
      <c r="D197" s="1301"/>
      <c r="E197" s="1257" t="s">
        <v>515</v>
      </c>
      <c r="F197" s="1302"/>
      <c r="G197" s="1302"/>
      <c r="H197" s="1302"/>
      <c r="I197" s="1302"/>
      <c r="J197" s="1302"/>
      <c r="K197" s="1323"/>
      <c r="L197" s="1323"/>
      <c r="M197" s="1323"/>
      <c r="N197" s="1323"/>
      <c r="O197" s="1323"/>
      <c r="P197" s="1323"/>
      <c r="Q197" s="1323"/>
      <c r="R197" s="1323"/>
      <c r="S197" s="1323"/>
      <c r="T197" s="1323"/>
      <c r="U197" s="1323"/>
      <c r="V197" s="1323"/>
      <c r="W197" s="1323"/>
      <c r="X197" s="1323"/>
      <c r="Y197" s="1323"/>
    </row>
    <row r="198" ht="27" spans="1:25">
      <c r="A198" s="1303" t="s">
        <v>195</v>
      </c>
      <c r="B198" s="1303" t="s">
        <v>196</v>
      </c>
      <c r="C198" s="1303" t="s">
        <v>197</v>
      </c>
      <c r="D198" s="1304" t="s">
        <v>442</v>
      </c>
      <c r="E198" s="1304" t="s">
        <v>443</v>
      </c>
      <c r="F198" s="1304" t="s">
        <v>444</v>
      </c>
      <c r="G198" s="1304" t="s">
        <v>369</v>
      </c>
      <c r="H198" s="1304" t="s">
        <v>146</v>
      </c>
      <c r="I198" s="1304" t="s">
        <v>148</v>
      </c>
      <c r="J198" s="1262" t="s">
        <v>445</v>
      </c>
      <c r="K198" s="1295"/>
      <c r="L198" s="1295"/>
      <c r="M198" s="1295"/>
      <c r="N198" s="1295"/>
      <c r="O198" s="1295"/>
      <c r="P198" s="1295"/>
      <c r="Q198" s="1295"/>
      <c r="R198" s="1295"/>
      <c r="S198" s="1295"/>
      <c r="T198" s="1295"/>
      <c r="U198" s="1295"/>
      <c r="V198" s="1295"/>
      <c r="W198" s="1295"/>
      <c r="X198" s="1295"/>
      <c r="Y198" s="1295"/>
    </row>
    <row r="199" ht="118.95" customHeight="1" spans="1:25">
      <c r="A199" s="1303"/>
      <c r="B199" s="1303"/>
      <c r="C199" s="370" t="s">
        <v>448</v>
      </c>
      <c r="D199" s="1305" t="s">
        <v>516</v>
      </c>
      <c r="E199" s="370" t="s">
        <v>450</v>
      </c>
      <c r="F199" s="1306">
        <v>1</v>
      </c>
      <c r="G199" s="1307">
        <v>0.9668</v>
      </c>
      <c r="H199" s="1304">
        <v>10</v>
      </c>
      <c r="I199" s="1304">
        <v>10</v>
      </c>
      <c r="J199" s="1262"/>
      <c r="K199" s="1295"/>
      <c r="L199" s="1295"/>
      <c r="M199" s="1295"/>
      <c r="N199" s="1295"/>
      <c r="O199" s="1295"/>
      <c r="P199" s="1295"/>
      <c r="Q199" s="1295"/>
      <c r="R199" s="1295"/>
      <c r="S199" s="1295"/>
      <c r="T199" s="1295"/>
      <c r="U199" s="1295"/>
      <c r="V199" s="1295"/>
      <c r="W199" s="1295"/>
      <c r="X199" s="1295"/>
      <c r="Y199" s="1295"/>
    </row>
    <row r="200" ht="131.4" customHeight="1" spans="1:25">
      <c r="A200" s="208" t="s">
        <v>517</v>
      </c>
      <c r="B200" s="217" t="s">
        <v>447</v>
      </c>
      <c r="C200" s="370" t="s">
        <v>214</v>
      </c>
      <c r="D200" s="370" t="s">
        <v>456</v>
      </c>
      <c r="E200" s="370" t="s">
        <v>457</v>
      </c>
      <c r="F200" s="1122">
        <v>1</v>
      </c>
      <c r="G200" s="1122">
        <v>1</v>
      </c>
      <c r="H200" s="370">
        <v>5</v>
      </c>
      <c r="I200" s="1309">
        <v>5</v>
      </c>
      <c r="J200" s="1309"/>
      <c r="K200" s="1324"/>
      <c r="L200" s="1324"/>
      <c r="M200" s="1324"/>
      <c r="N200" s="1324"/>
      <c r="O200" s="1324"/>
      <c r="P200" s="1324"/>
      <c r="Q200" s="1324"/>
      <c r="R200" s="1324"/>
      <c r="S200" s="1324"/>
      <c r="T200" s="1324"/>
      <c r="U200" s="1324"/>
      <c r="V200" s="1324"/>
      <c r="W200" s="1324"/>
      <c r="X200" s="1324"/>
      <c r="Y200" s="1324"/>
    </row>
    <row r="201" ht="74.4" customHeight="1" spans="1:25">
      <c r="A201" s="208"/>
      <c r="B201" s="217"/>
      <c r="C201" s="370" t="s">
        <v>518</v>
      </c>
      <c r="D201" s="370" t="s">
        <v>519</v>
      </c>
      <c r="E201" s="370"/>
      <c r="F201" s="1304" t="s">
        <v>520</v>
      </c>
      <c r="G201" s="1122" t="s">
        <v>521</v>
      </c>
      <c r="H201" s="370">
        <v>5</v>
      </c>
      <c r="I201" s="1309">
        <v>5</v>
      </c>
      <c r="J201" s="1309"/>
      <c r="K201" s="1324"/>
      <c r="L201" s="1324"/>
      <c r="M201" s="1324"/>
      <c r="N201" s="1324"/>
      <c r="O201" s="1324"/>
      <c r="P201" s="1324"/>
      <c r="Q201" s="1324"/>
      <c r="R201" s="1324"/>
      <c r="S201" s="1324"/>
      <c r="T201" s="1324"/>
      <c r="U201" s="1324"/>
      <c r="V201" s="1324"/>
      <c r="W201" s="1324"/>
      <c r="X201" s="1324"/>
      <c r="Y201" s="1324"/>
    </row>
    <row r="202" ht="70.95" customHeight="1" spans="1:25">
      <c r="A202" s="208"/>
      <c r="B202" s="217"/>
      <c r="C202" s="370" t="s">
        <v>522</v>
      </c>
      <c r="D202" s="370" t="s">
        <v>523</v>
      </c>
      <c r="E202" s="370" t="s">
        <v>524</v>
      </c>
      <c r="F202" s="1122">
        <v>1</v>
      </c>
      <c r="G202" s="370" t="s">
        <v>223</v>
      </c>
      <c r="H202" s="370">
        <v>5</v>
      </c>
      <c r="I202" s="1309">
        <v>5</v>
      </c>
      <c r="J202" s="1309"/>
      <c r="K202" s="1324"/>
      <c r="L202" s="1324"/>
      <c r="M202" s="1324"/>
      <c r="N202" s="1324"/>
      <c r="O202" s="1324"/>
      <c r="P202" s="1324"/>
      <c r="Q202" s="1324"/>
      <c r="R202" s="1324"/>
      <c r="S202" s="1324"/>
      <c r="T202" s="1324"/>
      <c r="U202" s="1324"/>
      <c r="V202" s="1324"/>
      <c r="W202" s="1324"/>
      <c r="X202" s="1324"/>
      <c r="Y202" s="1324"/>
    </row>
    <row r="203" ht="74.4" customHeight="1" spans="1:25">
      <c r="A203" s="208"/>
      <c r="B203" s="217" t="s">
        <v>458</v>
      </c>
      <c r="C203" s="370" t="s">
        <v>254</v>
      </c>
      <c r="D203" s="370" t="s">
        <v>490</v>
      </c>
      <c r="E203" s="370"/>
      <c r="F203" s="1122">
        <v>1</v>
      </c>
      <c r="G203" s="1122">
        <v>1</v>
      </c>
      <c r="H203" s="370">
        <v>5</v>
      </c>
      <c r="I203" s="1309">
        <v>5</v>
      </c>
      <c r="J203" s="1309"/>
      <c r="K203" s="1324"/>
      <c r="L203" s="1324"/>
      <c r="M203" s="1324"/>
      <c r="N203" s="1324"/>
      <c r="O203" s="1324"/>
      <c r="P203" s="1324"/>
      <c r="Q203" s="1324"/>
      <c r="R203" s="1324"/>
      <c r="S203" s="1324"/>
      <c r="T203" s="1324"/>
      <c r="U203" s="1324"/>
      <c r="V203" s="1324"/>
      <c r="W203" s="1324"/>
      <c r="X203" s="1324"/>
      <c r="Y203" s="1324"/>
    </row>
    <row r="204" ht="207" customHeight="1" spans="1:25">
      <c r="A204" s="208"/>
      <c r="B204" s="217"/>
      <c r="C204" s="370" t="s">
        <v>258</v>
      </c>
      <c r="D204" s="370" t="s">
        <v>525</v>
      </c>
      <c r="E204" s="370"/>
      <c r="F204" s="1122">
        <v>1</v>
      </c>
      <c r="G204" s="1122">
        <v>1</v>
      </c>
      <c r="H204" s="370">
        <v>5</v>
      </c>
      <c r="I204" s="1309">
        <v>5</v>
      </c>
      <c r="J204" s="1309"/>
      <c r="K204" s="1324"/>
      <c r="L204" s="1324"/>
      <c r="M204" s="1324"/>
      <c r="N204" s="1324"/>
      <c r="O204" s="1324"/>
      <c r="P204" s="1324"/>
      <c r="Q204" s="1324"/>
      <c r="R204" s="1324"/>
      <c r="S204" s="1324"/>
      <c r="T204" s="1324"/>
      <c r="U204" s="1324"/>
      <c r="V204" s="1324"/>
      <c r="W204" s="1324"/>
      <c r="X204" s="1324"/>
      <c r="Y204" s="1324"/>
    </row>
    <row r="205" ht="65.4" customHeight="1" spans="1:25">
      <c r="A205" s="208"/>
      <c r="B205" s="217"/>
      <c r="C205" s="370" t="s">
        <v>526</v>
      </c>
      <c r="D205" s="370" t="s">
        <v>527</v>
      </c>
      <c r="E205" s="370"/>
      <c r="F205" s="1122" t="s">
        <v>528</v>
      </c>
      <c r="G205" s="1122" t="s">
        <v>528</v>
      </c>
      <c r="H205" s="370">
        <v>6</v>
      </c>
      <c r="I205" s="1309">
        <v>6</v>
      </c>
      <c r="J205" s="1309"/>
      <c r="K205" s="1324"/>
      <c r="L205" s="1324"/>
      <c r="M205" s="1324"/>
      <c r="N205" s="1324"/>
      <c r="O205" s="1324"/>
      <c r="P205" s="1324"/>
      <c r="Q205" s="1324"/>
      <c r="R205" s="1324"/>
      <c r="S205" s="1324"/>
      <c r="T205" s="1324"/>
      <c r="U205" s="1324"/>
      <c r="V205" s="1324"/>
      <c r="W205" s="1324"/>
      <c r="X205" s="1324"/>
      <c r="Y205" s="1324"/>
    </row>
    <row r="206" ht="54.6" customHeight="1" spans="1:25">
      <c r="A206" s="208"/>
      <c r="B206" s="217"/>
      <c r="C206" s="370" t="s">
        <v>529</v>
      </c>
      <c r="D206" s="370" t="s">
        <v>530</v>
      </c>
      <c r="E206" s="370"/>
      <c r="F206" s="1122">
        <v>1</v>
      </c>
      <c r="G206" s="1122">
        <v>1</v>
      </c>
      <c r="H206" s="370">
        <v>5</v>
      </c>
      <c r="I206" s="1309">
        <v>5</v>
      </c>
      <c r="J206" s="1309"/>
      <c r="K206" s="1324"/>
      <c r="L206" s="1324"/>
      <c r="M206" s="1324"/>
      <c r="N206" s="1324"/>
      <c r="O206" s="1324"/>
      <c r="P206" s="1324"/>
      <c r="Q206" s="1324"/>
      <c r="R206" s="1324"/>
      <c r="S206" s="1324"/>
      <c r="T206" s="1324"/>
      <c r="U206" s="1324"/>
      <c r="V206" s="1324"/>
      <c r="W206" s="1324"/>
      <c r="X206" s="1324"/>
      <c r="Y206" s="1324"/>
    </row>
    <row r="207" ht="39.6" customHeight="1" spans="1:25">
      <c r="A207" s="208"/>
      <c r="B207" s="217"/>
      <c r="C207" s="370" t="s">
        <v>531</v>
      </c>
      <c r="D207" s="370" t="s">
        <v>532</v>
      </c>
      <c r="E207" s="370"/>
      <c r="F207" s="1122">
        <v>1</v>
      </c>
      <c r="G207" s="1122">
        <v>1</v>
      </c>
      <c r="H207" s="370">
        <v>5</v>
      </c>
      <c r="I207" s="1309">
        <v>5</v>
      </c>
      <c r="J207" s="1309"/>
      <c r="K207" s="1324"/>
      <c r="L207" s="1324"/>
      <c r="M207" s="1324"/>
      <c r="N207" s="1324"/>
      <c r="O207" s="1324"/>
      <c r="P207" s="1324"/>
      <c r="Q207" s="1324"/>
      <c r="R207" s="1324"/>
      <c r="S207" s="1324"/>
      <c r="T207" s="1324"/>
      <c r="U207" s="1324"/>
      <c r="V207" s="1324"/>
      <c r="W207" s="1324"/>
      <c r="X207" s="1324"/>
      <c r="Y207" s="1324"/>
    </row>
    <row r="208" ht="120" customHeight="1" spans="1:25">
      <c r="A208" s="208"/>
      <c r="B208" s="217" t="s">
        <v>463</v>
      </c>
      <c r="C208" s="370" t="s">
        <v>533</v>
      </c>
      <c r="D208" s="370" t="s">
        <v>534</v>
      </c>
      <c r="E208" s="370"/>
      <c r="F208" s="1122">
        <v>1</v>
      </c>
      <c r="G208" s="1122">
        <v>1</v>
      </c>
      <c r="H208" s="370">
        <v>6</v>
      </c>
      <c r="I208" s="1309">
        <v>6</v>
      </c>
      <c r="J208" s="1309"/>
      <c r="K208" s="1324"/>
      <c r="L208" s="1324"/>
      <c r="M208" s="1324"/>
      <c r="N208" s="1324"/>
      <c r="O208" s="1324"/>
      <c r="P208" s="1324"/>
      <c r="Q208" s="1324"/>
      <c r="R208" s="1324"/>
      <c r="S208" s="1324"/>
      <c r="T208" s="1324"/>
      <c r="U208" s="1324"/>
      <c r="V208" s="1324"/>
      <c r="W208" s="1324"/>
      <c r="X208" s="1324"/>
      <c r="Y208" s="1324"/>
    </row>
    <row r="209" ht="65.4" customHeight="1" spans="1:25">
      <c r="A209" s="208"/>
      <c r="B209" s="217"/>
      <c r="C209" s="370" t="s">
        <v>290</v>
      </c>
      <c r="D209" s="370" t="s">
        <v>535</v>
      </c>
      <c r="E209" s="370" t="s">
        <v>536</v>
      </c>
      <c r="F209" s="1122" t="s">
        <v>537</v>
      </c>
      <c r="G209" s="1126">
        <v>0.305</v>
      </c>
      <c r="H209" s="370">
        <v>5</v>
      </c>
      <c r="I209" s="1309">
        <v>0</v>
      </c>
      <c r="J209" s="1309"/>
      <c r="K209" s="1324"/>
      <c r="L209" s="1324"/>
      <c r="M209" s="1324"/>
      <c r="N209" s="1324"/>
      <c r="O209" s="1324"/>
      <c r="P209" s="1324"/>
      <c r="Q209" s="1324"/>
      <c r="R209" s="1324"/>
      <c r="S209" s="1324"/>
      <c r="T209" s="1324"/>
      <c r="U209" s="1324"/>
      <c r="V209" s="1324"/>
      <c r="W209" s="1324"/>
      <c r="X209" s="1324"/>
      <c r="Y209" s="1324"/>
    </row>
    <row r="210" ht="85.95" customHeight="1" spans="1:25">
      <c r="A210" s="208"/>
      <c r="B210" s="217" t="s">
        <v>474</v>
      </c>
      <c r="C210" s="370" t="s">
        <v>277</v>
      </c>
      <c r="D210" s="370" t="s">
        <v>477</v>
      </c>
      <c r="E210" s="370" t="s">
        <v>478</v>
      </c>
      <c r="F210" s="1122">
        <v>1</v>
      </c>
      <c r="G210" s="1126">
        <v>0.3116</v>
      </c>
      <c r="H210" s="370">
        <v>5</v>
      </c>
      <c r="I210" s="1309">
        <v>5</v>
      </c>
      <c r="J210" s="1309"/>
      <c r="K210" s="1324"/>
      <c r="L210" s="1324"/>
      <c r="M210" s="1324"/>
      <c r="N210" s="1324"/>
      <c r="O210" s="1324"/>
      <c r="P210" s="1324"/>
      <c r="Q210" s="1324"/>
      <c r="R210" s="1324"/>
      <c r="S210" s="1324"/>
      <c r="T210" s="1324"/>
      <c r="U210" s="1324"/>
      <c r="V210" s="1324"/>
      <c r="W210" s="1324"/>
      <c r="X210" s="1324"/>
      <c r="Y210" s="1324"/>
    </row>
    <row r="211" ht="96.6" customHeight="1" spans="1:25">
      <c r="A211" s="208"/>
      <c r="B211" s="217"/>
      <c r="C211" s="370" t="s">
        <v>281</v>
      </c>
      <c r="D211" s="370" t="s">
        <v>475</v>
      </c>
      <c r="E211" s="370" t="s">
        <v>476</v>
      </c>
      <c r="F211" s="1122">
        <v>1</v>
      </c>
      <c r="G211" s="1126">
        <v>0.206</v>
      </c>
      <c r="H211" s="370">
        <v>5</v>
      </c>
      <c r="I211" s="1309">
        <v>5</v>
      </c>
      <c r="J211" s="1309"/>
      <c r="K211" s="1324"/>
      <c r="L211" s="1324"/>
      <c r="M211" s="1324"/>
      <c r="N211" s="1324"/>
      <c r="O211" s="1324"/>
      <c r="P211" s="1324"/>
      <c r="Q211" s="1324"/>
      <c r="R211" s="1324"/>
      <c r="S211" s="1324"/>
      <c r="T211" s="1324"/>
      <c r="U211" s="1324"/>
      <c r="V211" s="1324"/>
      <c r="W211" s="1324"/>
      <c r="X211" s="1324"/>
      <c r="Y211" s="1324"/>
    </row>
    <row r="212" spans="1:25">
      <c r="A212" s="208"/>
      <c r="B212" s="217"/>
      <c r="C212" s="370"/>
      <c r="D212" s="370"/>
      <c r="E212" s="370"/>
      <c r="F212" s="1122"/>
      <c r="G212" s="370"/>
      <c r="H212" s="370"/>
      <c r="I212" s="1309"/>
      <c r="J212" s="1309"/>
      <c r="K212" s="1324"/>
      <c r="L212" s="1324"/>
      <c r="M212" s="1324"/>
      <c r="N212" s="1324"/>
      <c r="O212" s="1324"/>
      <c r="P212" s="1324"/>
      <c r="Q212" s="1324"/>
      <c r="R212" s="1324"/>
      <c r="S212" s="1324"/>
      <c r="T212" s="1324"/>
      <c r="U212" s="1324"/>
      <c r="V212" s="1324"/>
      <c r="W212" s="1324"/>
      <c r="X212" s="1324"/>
      <c r="Y212" s="1324"/>
    </row>
    <row r="213" ht="57.6" customHeight="1" spans="1:25">
      <c r="A213" s="1308" t="s">
        <v>538</v>
      </c>
      <c r="B213" s="217" t="s">
        <v>380</v>
      </c>
      <c r="C213" s="1309" t="s">
        <v>539</v>
      </c>
      <c r="D213" s="1310" t="s">
        <v>540</v>
      </c>
      <c r="E213" s="1309" t="s">
        <v>541</v>
      </c>
      <c r="F213" s="1311">
        <v>0.043</v>
      </c>
      <c r="G213" s="1311">
        <v>0.1119</v>
      </c>
      <c r="H213" s="1309">
        <v>6</v>
      </c>
      <c r="I213" s="1310">
        <v>6</v>
      </c>
      <c r="J213" s="1309"/>
      <c r="K213" s="1324"/>
      <c r="L213" s="1324"/>
      <c r="M213" s="1324"/>
      <c r="N213" s="1324"/>
      <c r="O213" s="1324"/>
      <c r="P213" s="1324"/>
      <c r="Q213" s="1324"/>
      <c r="R213" s="1324"/>
      <c r="S213" s="1324"/>
      <c r="T213" s="1324"/>
      <c r="U213" s="1324"/>
      <c r="V213" s="1324"/>
      <c r="W213" s="1324"/>
      <c r="X213" s="1324"/>
      <c r="Y213" s="1324"/>
    </row>
    <row r="214" ht="55.95" customHeight="1" spans="1:25">
      <c r="A214" s="1308"/>
      <c r="B214" s="1015" t="s">
        <v>299</v>
      </c>
      <c r="C214" s="1309" t="s">
        <v>542</v>
      </c>
      <c r="D214" s="1310" t="s">
        <v>543</v>
      </c>
      <c r="E214" s="1309"/>
      <c r="F214" s="1309" t="s">
        <v>544</v>
      </c>
      <c r="G214" s="1309" t="s">
        <v>545</v>
      </c>
      <c r="H214" s="1309">
        <v>6</v>
      </c>
      <c r="I214" s="1310">
        <v>6</v>
      </c>
      <c r="J214" s="1309"/>
      <c r="K214" s="1324"/>
      <c r="L214" s="1324"/>
      <c r="M214" s="1324"/>
      <c r="N214" s="1324"/>
      <c r="O214" s="1324"/>
      <c r="P214" s="1324"/>
      <c r="Q214" s="1324"/>
      <c r="R214" s="1324"/>
      <c r="S214" s="1324"/>
      <c r="T214" s="1324"/>
      <c r="U214" s="1324"/>
      <c r="V214" s="1324"/>
      <c r="W214" s="1324"/>
      <c r="X214" s="1324"/>
      <c r="Y214" s="1324"/>
    </row>
    <row r="215" spans="1:25">
      <c r="A215" s="1308"/>
      <c r="B215" s="1312"/>
      <c r="C215" s="1309"/>
      <c r="D215" s="1310"/>
      <c r="E215" s="1309"/>
      <c r="F215" s="1309"/>
      <c r="G215" s="1309"/>
      <c r="H215" s="1309"/>
      <c r="I215" s="1309"/>
      <c r="J215" s="1309"/>
      <c r="K215" s="1324"/>
      <c r="L215" s="1324"/>
      <c r="M215" s="1324"/>
      <c r="N215" s="1324"/>
      <c r="O215" s="1324"/>
      <c r="P215" s="1324"/>
      <c r="Q215" s="1324"/>
      <c r="R215" s="1324"/>
      <c r="S215" s="1324"/>
      <c r="T215" s="1324"/>
      <c r="U215" s="1324"/>
      <c r="V215" s="1324"/>
      <c r="W215" s="1324"/>
      <c r="X215" s="1324"/>
      <c r="Y215" s="1324"/>
    </row>
    <row r="216" spans="1:25">
      <c r="A216" s="1308"/>
      <c r="B216" s="786" t="s">
        <v>316</v>
      </c>
      <c r="C216" s="1309"/>
      <c r="D216" s="1310"/>
      <c r="E216" s="1310"/>
      <c r="F216" s="1310"/>
      <c r="G216" s="1310"/>
      <c r="H216" s="1310"/>
      <c r="I216" s="1309"/>
      <c r="J216" s="1309"/>
      <c r="K216" s="1324"/>
      <c r="L216" s="1324"/>
      <c r="M216" s="1324"/>
      <c r="N216" s="1324"/>
      <c r="O216" s="1324"/>
      <c r="P216" s="1324"/>
      <c r="Q216" s="1324"/>
      <c r="R216" s="1324"/>
      <c r="S216" s="1324"/>
      <c r="T216" s="1324"/>
      <c r="U216" s="1324"/>
      <c r="V216" s="1324"/>
      <c r="W216" s="1324"/>
      <c r="X216" s="1324"/>
      <c r="Y216" s="1324"/>
    </row>
    <row r="217" ht="142.95" customHeight="1" spans="1:25">
      <c r="A217" s="1313"/>
      <c r="B217" s="1314"/>
      <c r="C217" s="1309" t="s">
        <v>317</v>
      </c>
      <c r="D217" s="1310" t="s">
        <v>546</v>
      </c>
      <c r="E217" s="1309" t="s">
        <v>496</v>
      </c>
      <c r="F217" s="1309" t="s">
        <v>547</v>
      </c>
      <c r="G217" s="1309" t="s">
        <v>547</v>
      </c>
      <c r="H217" s="1309">
        <v>6</v>
      </c>
      <c r="I217" s="1309">
        <v>5</v>
      </c>
      <c r="J217" s="1309"/>
      <c r="K217" s="1324"/>
      <c r="L217" s="1324"/>
      <c r="M217" s="1324"/>
      <c r="N217" s="1324"/>
      <c r="O217" s="1324"/>
      <c r="P217" s="1324"/>
      <c r="Q217" s="1324"/>
      <c r="R217" s="1324"/>
      <c r="S217" s="1324"/>
      <c r="T217" s="1324"/>
      <c r="U217" s="1324"/>
      <c r="V217" s="1324"/>
      <c r="W217" s="1324"/>
      <c r="X217" s="1324"/>
      <c r="Y217" s="1324"/>
    </row>
    <row r="218" spans="1:25">
      <c r="A218" s="800" t="s">
        <v>386</v>
      </c>
      <c r="B218" s="800" t="s">
        <v>497</v>
      </c>
      <c r="C218" s="800" t="s">
        <v>548</v>
      </c>
      <c r="D218" s="1309" t="s">
        <v>498</v>
      </c>
      <c r="E218" s="800" t="s">
        <v>499</v>
      </c>
      <c r="F218" s="1018">
        <v>0.9</v>
      </c>
      <c r="G218" s="1018">
        <v>0.9</v>
      </c>
      <c r="H218" s="800">
        <v>10</v>
      </c>
      <c r="I218" s="1325">
        <v>10</v>
      </c>
      <c r="J218" s="1325"/>
      <c r="K218" s="1324"/>
      <c r="L218" s="1324"/>
      <c r="M218" s="1324"/>
      <c r="N218" s="1324"/>
      <c r="O218" s="1324"/>
      <c r="P218" s="1324"/>
      <c r="Q218" s="1324"/>
      <c r="R218" s="1324"/>
      <c r="S218" s="1324"/>
      <c r="T218" s="1324"/>
      <c r="U218" s="1324"/>
      <c r="V218" s="1324"/>
      <c r="W218" s="1324"/>
      <c r="X218" s="1324"/>
      <c r="Y218" s="1324"/>
    </row>
    <row r="219" spans="1:25">
      <c r="A219" s="1308"/>
      <c r="B219" s="1308"/>
      <c r="C219" s="1308"/>
      <c r="D219" s="1309" t="s">
        <v>500</v>
      </c>
      <c r="E219" s="1308"/>
      <c r="F219" s="1308"/>
      <c r="G219" s="1308"/>
      <c r="H219" s="1308"/>
      <c r="I219" s="1326"/>
      <c r="J219" s="1327"/>
      <c r="K219" s="1328"/>
      <c r="L219" s="1328"/>
      <c r="M219" s="1328"/>
      <c r="N219" s="1328"/>
      <c r="O219" s="1328"/>
      <c r="P219" s="1328"/>
      <c r="Q219" s="1328"/>
      <c r="R219" s="1328"/>
      <c r="S219" s="1328"/>
      <c r="T219" s="1328"/>
      <c r="U219" s="1328"/>
      <c r="V219" s="1328"/>
      <c r="W219" s="1328"/>
      <c r="X219" s="1328"/>
      <c r="Y219" s="1328"/>
    </row>
    <row r="220" spans="1:25">
      <c r="A220" s="1308"/>
      <c r="B220" s="1308"/>
      <c r="C220" s="1308"/>
      <c r="D220" s="1309" t="s">
        <v>501</v>
      </c>
      <c r="E220" s="1308"/>
      <c r="F220" s="1308"/>
      <c r="G220" s="1308"/>
      <c r="H220" s="1308"/>
      <c r="I220" s="1326"/>
      <c r="J220" s="1327"/>
      <c r="K220" s="1328"/>
      <c r="L220" s="1328"/>
      <c r="M220" s="1328"/>
      <c r="N220" s="1328"/>
      <c r="O220" s="1328"/>
      <c r="P220" s="1328"/>
      <c r="Q220" s="1328"/>
      <c r="R220" s="1328"/>
      <c r="S220" s="1328"/>
      <c r="T220" s="1328"/>
      <c r="U220" s="1328"/>
      <c r="V220" s="1328"/>
      <c r="W220" s="1328"/>
      <c r="X220" s="1328"/>
      <c r="Y220" s="1328"/>
    </row>
    <row r="221" spans="1:25">
      <c r="A221" s="1313"/>
      <c r="B221" s="1313"/>
      <c r="C221" s="1313"/>
      <c r="D221" s="1309" t="s">
        <v>502</v>
      </c>
      <c r="E221" s="1313"/>
      <c r="F221" s="1313"/>
      <c r="G221" s="1313"/>
      <c r="H221" s="1313"/>
      <c r="I221" s="1314"/>
      <c r="J221" s="1312"/>
      <c r="K221" s="1328"/>
      <c r="L221" s="1328"/>
      <c r="M221" s="1328"/>
      <c r="N221" s="1328"/>
      <c r="O221" s="1328"/>
      <c r="P221" s="1328"/>
      <c r="Q221" s="1328"/>
      <c r="R221" s="1328"/>
      <c r="S221" s="1328"/>
      <c r="T221" s="1328"/>
      <c r="U221" s="1328"/>
      <c r="V221" s="1328"/>
      <c r="W221" s="1328"/>
      <c r="X221" s="1328"/>
      <c r="Y221" s="1328"/>
    </row>
    <row r="222" spans="1:25">
      <c r="A222" s="1309"/>
      <c r="B222" s="217" t="s">
        <v>503</v>
      </c>
      <c r="C222" s="1309"/>
      <c r="D222" s="1309"/>
      <c r="E222" s="1309"/>
      <c r="F222" s="1309"/>
      <c r="G222" s="1309"/>
      <c r="H222" s="1309">
        <f>SUM(H199:H221)</f>
        <v>100</v>
      </c>
      <c r="I222" s="1309">
        <f>SUM(I199:I221)</f>
        <v>94</v>
      </c>
      <c r="J222" s="1309"/>
      <c r="K222" s="1324"/>
      <c r="L222" s="1324"/>
      <c r="M222" s="1324"/>
      <c r="N222" s="1324"/>
      <c r="O222" s="1324"/>
      <c r="P222" s="1324"/>
      <c r="Q222" s="1324"/>
      <c r="R222" s="1324"/>
      <c r="S222" s="1324"/>
      <c r="T222" s="1324"/>
      <c r="U222" s="1324"/>
      <c r="V222" s="1324"/>
      <c r="W222" s="1324"/>
      <c r="X222" s="1324"/>
      <c r="Y222" s="1324"/>
    </row>
    <row r="224" ht="18.75" spans="1:25">
      <c r="A224" s="1082" t="s">
        <v>340</v>
      </c>
      <c r="B224" s="1059"/>
      <c r="C224" s="1059"/>
      <c r="D224" s="1059"/>
      <c r="E224" s="1059"/>
      <c r="F224" s="1059"/>
      <c r="G224" s="1059"/>
      <c r="H224" s="1059"/>
      <c r="I224" s="1059"/>
      <c r="J224" s="1059"/>
      <c r="K224" s="1059"/>
      <c r="L224" s="1059"/>
      <c r="M224" s="1059"/>
      <c r="N224" s="1059"/>
      <c r="O224" s="1059"/>
      <c r="P224" s="1059"/>
      <c r="Q224" s="1059"/>
      <c r="R224" s="1059"/>
      <c r="S224" s="1059"/>
      <c r="T224" s="1059"/>
      <c r="U224" s="1059"/>
      <c r="V224" s="1059"/>
      <c r="W224" s="1059"/>
      <c r="X224" s="1059"/>
      <c r="Y224" s="1059"/>
    </row>
    <row r="225" ht="18.75" spans="1:25">
      <c r="A225" s="1059"/>
      <c r="B225" s="1059"/>
      <c r="C225" s="1059"/>
      <c r="D225" s="1059"/>
      <c r="E225" s="1059"/>
      <c r="F225" s="1059"/>
      <c r="G225" s="1059"/>
      <c r="H225" s="1059"/>
      <c r="I225" s="1059"/>
      <c r="J225" s="1059"/>
      <c r="K225" s="1059"/>
      <c r="L225" s="1059"/>
      <c r="M225" s="1059"/>
      <c r="N225" s="1059"/>
      <c r="O225" s="1059"/>
      <c r="P225" s="1059"/>
      <c r="Q225" s="1059"/>
      <c r="R225" s="1059"/>
      <c r="S225" s="1059"/>
      <c r="T225" s="1059"/>
      <c r="U225" s="1059"/>
      <c r="V225" s="1059"/>
      <c r="W225" s="1059"/>
      <c r="X225" s="1059"/>
      <c r="Y225" s="1059"/>
    </row>
    <row r="226" ht="18.75" spans="1:25">
      <c r="A226" s="1059"/>
      <c r="B226" s="1059"/>
      <c r="C226" s="1059"/>
      <c r="D226" s="1059"/>
      <c r="E226" s="1059"/>
      <c r="F226" s="1059"/>
      <c r="G226" s="1059"/>
      <c r="H226" s="1059"/>
      <c r="I226" s="1059"/>
      <c r="J226" s="1059"/>
      <c r="K226" s="1059"/>
      <c r="L226" s="1059"/>
      <c r="M226" s="1059"/>
      <c r="N226" s="1059"/>
      <c r="O226" s="1059"/>
      <c r="P226" s="1059"/>
      <c r="Q226" s="1059"/>
      <c r="R226" s="1059"/>
      <c r="S226" s="1059"/>
      <c r="T226" s="1059"/>
      <c r="U226" s="1059"/>
      <c r="V226" s="1059"/>
      <c r="W226" s="1059"/>
      <c r="X226" s="1059"/>
      <c r="Y226" s="1059"/>
    </row>
    <row r="227" ht="25.5" spans="1:25">
      <c r="A227" s="358" t="s">
        <v>138</v>
      </c>
      <c r="B227" s="357" t="s">
        <v>549</v>
      </c>
      <c r="C227" s="357"/>
      <c r="D227" s="357"/>
      <c r="E227" s="357"/>
      <c r="F227" s="357"/>
      <c r="G227" s="357"/>
      <c r="H227" s="357"/>
      <c r="I227" s="357"/>
      <c r="J227" s="357"/>
      <c r="K227" s="1096"/>
      <c r="L227" s="1096"/>
      <c r="M227" s="1096"/>
      <c r="N227" s="1096"/>
      <c r="O227" s="1096"/>
      <c r="P227" s="1096"/>
      <c r="Q227" s="1096"/>
      <c r="R227" s="1096"/>
      <c r="S227" s="1096"/>
      <c r="T227" s="1096"/>
      <c r="U227" s="1096"/>
      <c r="V227" s="1096"/>
      <c r="W227" s="1096"/>
      <c r="X227" s="1096"/>
      <c r="Y227" s="1096"/>
    </row>
    <row r="228" spans="1:25">
      <c r="A228" s="357" t="s">
        <v>142</v>
      </c>
      <c r="B228" s="359"/>
      <c r="C228" s="359"/>
      <c r="D228" s="359" t="s">
        <v>143</v>
      </c>
      <c r="E228" s="359" t="s">
        <v>144</v>
      </c>
      <c r="F228" s="359"/>
      <c r="G228" s="359" t="s">
        <v>145</v>
      </c>
      <c r="H228" s="359" t="s">
        <v>146</v>
      </c>
      <c r="I228" s="359" t="s">
        <v>147</v>
      </c>
      <c r="J228" s="359" t="s">
        <v>148</v>
      </c>
      <c r="K228" s="1083"/>
      <c r="L228" s="1083"/>
      <c r="M228" s="1083"/>
      <c r="N228" s="1083"/>
      <c r="O228" s="1083"/>
      <c r="P228" s="1083"/>
      <c r="Q228" s="1083"/>
      <c r="R228" s="1083"/>
      <c r="S228" s="1083"/>
      <c r="T228" s="1083"/>
      <c r="U228" s="1083"/>
      <c r="V228" s="1083"/>
      <c r="W228" s="1083"/>
      <c r="X228" s="1083"/>
      <c r="Y228" s="1083"/>
    </row>
    <row r="229" spans="1:25">
      <c r="A229" s="357" t="s">
        <v>156</v>
      </c>
      <c r="B229" s="359"/>
      <c r="C229" s="359"/>
      <c r="D229" s="359" t="s">
        <v>157</v>
      </c>
      <c r="E229" s="359"/>
      <c r="F229" s="359"/>
      <c r="G229" s="359" t="s">
        <v>158</v>
      </c>
      <c r="H229" s="359"/>
      <c r="I229" s="359"/>
      <c r="J229" s="359"/>
      <c r="K229" s="1083"/>
      <c r="L229" s="1083"/>
      <c r="M229" s="1083"/>
      <c r="N229" s="1083"/>
      <c r="O229" s="1083"/>
      <c r="P229" s="1083"/>
      <c r="Q229" s="1083"/>
      <c r="R229" s="1083"/>
      <c r="S229" s="1083"/>
      <c r="T229" s="1083"/>
      <c r="U229" s="1083"/>
      <c r="V229" s="1083"/>
      <c r="W229" s="1083"/>
      <c r="X229" s="1083"/>
      <c r="Y229" s="1083"/>
    </row>
    <row r="230" spans="1:27">
      <c r="A230" s="357" t="s">
        <v>159</v>
      </c>
      <c r="B230" s="357" t="s">
        <v>160</v>
      </c>
      <c r="C230" s="357"/>
      <c r="D230" s="1315">
        <v>7350.89</v>
      </c>
      <c r="E230" s="359">
        <v>11158.74</v>
      </c>
      <c r="F230" s="359"/>
      <c r="G230" s="359">
        <v>10176.98</v>
      </c>
      <c r="H230" s="359">
        <v>10</v>
      </c>
      <c r="I230" s="1329">
        <v>0.901334778731044</v>
      </c>
      <c r="J230" s="359">
        <v>10</v>
      </c>
      <c r="K230" s="1083"/>
      <c r="L230" s="1083"/>
      <c r="M230" s="1083"/>
      <c r="N230" s="1083"/>
      <c r="O230" s="1083"/>
      <c r="P230" s="1083"/>
      <c r="Q230" s="1083"/>
      <c r="R230" s="1083"/>
      <c r="S230" s="1083"/>
      <c r="T230" s="1083"/>
      <c r="U230" s="1083"/>
      <c r="V230" s="1083"/>
      <c r="W230" s="1083"/>
      <c r="X230" s="1083"/>
      <c r="Y230" s="1083"/>
      <c r="Z230" s="1332"/>
      <c r="AA230" s="1332"/>
    </row>
    <row r="231" ht="14.25" spans="1:27">
      <c r="A231" s="368"/>
      <c r="B231" s="358" t="s">
        <v>550</v>
      </c>
      <c r="C231" s="358"/>
      <c r="D231" s="358"/>
      <c r="E231" s="358"/>
      <c r="F231" s="358"/>
      <c r="G231" s="358" t="s">
        <v>551</v>
      </c>
      <c r="H231" s="358"/>
      <c r="I231" s="358"/>
      <c r="J231" s="358"/>
      <c r="K231" s="1164"/>
      <c r="L231" s="1164"/>
      <c r="M231" s="1164"/>
      <c r="N231" s="1164"/>
      <c r="O231" s="1164"/>
      <c r="P231" s="1164"/>
      <c r="Q231" s="1164"/>
      <c r="R231" s="1164"/>
      <c r="S231" s="1164"/>
      <c r="T231" s="1164"/>
      <c r="U231" s="1164"/>
      <c r="V231" s="1164"/>
      <c r="W231" s="1164"/>
      <c r="X231" s="1164"/>
      <c r="Y231" s="1164"/>
      <c r="Z231" s="1332"/>
      <c r="AA231" s="1332"/>
    </row>
    <row r="232" ht="14.25" spans="1:27">
      <c r="A232" s="368"/>
      <c r="B232" s="437" t="s">
        <v>552</v>
      </c>
      <c r="C232" s="437"/>
      <c r="D232" s="437"/>
      <c r="E232" s="437"/>
      <c r="F232" s="437"/>
      <c r="G232" s="437" t="s">
        <v>553</v>
      </c>
      <c r="H232" s="437"/>
      <c r="I232" s="437"/>
      <c r="J232" s="437"/>
      <c r="K232" s="1330"/>
      <c r="L232" s="1164"/>
      <c r="M232" s="1164"/>
      <c r="N232" s="1164"/>
      <c r="O232" s="1164"/>
      <c r="P232" s="1164"/>
      <c r="Q232" s="1164"/>
      <c r="R232" s="1164"/>
      <c r="S232" s="1164"/>
      <c r="T232" s="1164"/>
      <c r="U232" s="1164"/>
      <c r="V232" s="1164"/>
      <c r="W232" s="1164"/>
      <c r="X232" s="1164"/>
      <c r="Y232" s="1164"/>
      <c r="Z232" s="1332"/>
      <c r="AA232" s="1332"/>
    </row>
    <row r="233" ht="14.25" spans="1:27">
      <c r="A233" s="368"/>
      <c r="B233" s="358" t="s">
        <v>390</v>
      </c>
      <c r="C233" s="358"/>
      <c r="D233" s="358"/>
      <c r="E233" s="358"/>
      <c r="F233" s="358"/>
      <c r="G233" s="437" t="s">
        <v>554</v>
      </c>
      <c r="H233" s="437"/>
      <c r="I233" s="437"/>
      <c r="J233" s="437"/>
      <c r="K233" s="1330"/>
      <c r="L233" s="1164"/>
      <c r="M233" s="1164"/>
      <c r="N233" s="1164"/>
      <c r="O233" s="1164"/>
      <c r="P233" s="1164"/>
      <c r="Q233" s="1164"/>
      <c r="R233" s="1164"/>
      <c r="S233" s="1164"/>
      <c r="T233" s="1164"/>
      <c r="U233" s="1164"/>
      <c r="V233" s="1164"/>
      <c r="W233" s="1164"/>
      <c r="X233" s="1164"/>
      <c r="Y233" s="1164"/>
      <c r="Z233" s="1332"/>
      <c r="AA233" s="1332"/>
    </row>
    <row r="234" ht="14.25" spans="1:27">
      <c r="A234" s="368"/>
      <c r="B234" s="358" t="s">
        <v>173</v>
      </c>
      <c r="C234" s="358"/>
      <c r="D234" s="358"/>
      <c r="E234" s="358"/>
      <c r="F234" s="358"/>
      <c r="G234" s="358"/>
      <c r="H234" s="358"/>
      <c r="I234" s="358"/>
      <c r="J234" s="358"/>
      <c r="K234" s="1164"/>
      <c r="L234" s="1164"/>
      <c r="M234" s="1164"/>
      <c r="N234" s="1164"/>
      <c r="O234" s="1164"/>
      <c r="P234" s="1164"/>
      <c r="Q234" s="1164"/>
      <c r="R234" s="1164"/>
      <c r="S234" s="1164"/>
      <c r="T234" s="1164"/>
      <c r="U234" s="1164"/>
      <c r="V234" s="1164"/>
      <c r="W234" s="1164"/>
      <c r="X234" s="1164"/>
      <c r="Y234" s="1164"/>
      <c r="Z234" s="1332"/>
      <c r="AA234" s="1332"/>
    </row>
    <row r="235" ht="14.25" spans="1:27">
      <c r="A235" s="368"/>
      <c r="B235" s="1316" t="s">
        <v>555</v>
      </c>
      <c r="C235" s="1316"/>
      <c r="D235" s="1316"/>
      <c r="E235" s="1316"/>
      <c r="F235" s="1316"/>
      <c r="G235" s="358"/>
      <c r="H235" s="358"/>
      <c r="I235" s="358"/>
      <c r="J235" s="358"/>
      <c r="K235" s="1164"/>
      <c r="L235" s="1164"/>
      <c r="M235" s="1164"/>
      <c r="N235" s="1164"/>
      <c r="O235" s="1164"/>
      <c r="P235" s="1164"/>
      <c r="Q235" s="1164"/>
      <c r="R235" s="1164"/>
      <c r="S235" s="1164"/>
      <c r="T235" s="1164"/>
      <c r="U235" s="1164"/>
      <c r="V235" s="1164"/>
      <c r="W235" s="1164"/>
      <c r="X235" s="1164"/>
      <c r="Y235" s="1164"/>
      <c r="Z235" s="1332"/>
      <c r="AA235" s="1332"/>
    </row>
    <row r="236" spans="1:27">
      <c r="A236" s="357" t="s">
        <v>176</v>
      </c>
      <c r="B236" s="357" t="s">
        <v>177</v>
      </c>
      <c r="C236" s="357"/>
      <c r="D236" s="357"/>
      <c r="E236" s="357"/>
      <c r="F236" s="357"/>
      <c r="G236" s="357" t="s">
        <v>178</v>
      </c>
      <c r="H236" s="357"/>
      <c r="I236" s="357"/>
      <c r="J236" s="357"/>
      <c r="K236" s="1096"/>
      <c r="L236" s="1096"/>
      <c r="M236" s="1096"/>
      <c r="N236" s="1096"/>
      <c r="O236" s="1096"/>
      <c r="P236" s="1096"/>
      <c r="Q236" s="1096"/>
      <c r="R236" s="1096"/>
      <c r="S236" s="1096"/>
      <c r="T236" s="1096"/>
      <c r="U236" s="1096"/>
      <c r="V236" s="1096"/>
      <c r="W236" s="1096"/>
      <c r="X236" s="1096"/>
      <c r="Y236" s="1096"/>
      <c r="Z236" s="1332"/>
      <c r="AA236" s="1332"/>
    </row>
    <row r="237" ht="78" customHeight="1" spans="1:27">
      <c r="A237" s="357"/>
      <c r="B237" s="358" t="s">
        <v>556</v>
      </c>
      <c r="C237" s="358"/>
      <c r="D237" s="358"/>
      <c r="E237" s="358"/>
      <c r="F237" s="358"/>
      <c r="G237" s="357" t="s">
        <v>557</v>
      </c>
      <c r="H237" s="357"/>
      <c r="I237" s="357"/>
      <c r="J237" s="357"/>
      <c r="K237" s="1096"/>
      <c r="L237" s="1096"/>
      <c r="M237" s="1096"/>
      <c r="N237" s="1096"/>
      <c r="O237" s="1096"/>
      <c r="P237" s="1096"/>
      <c r="Q237" s="1096"/>
      <c r="R237" s="1096"/>
      <c r="S237" s="1096"/>
      <c r="T237" s="1096"/>
      <c r="U237" s="1096"/>
      <c r="V237" s="1096"/>
      <c r="W237" s="1096"/>
      <c r="X237" s="1096"/>
      <c r="Y237" s="1096"/>
      <c r="Z237" s="1332"/>
      <c r="AA237" s="1332"/>
    </row>
    <row r="238" spans="1:25">
      <c r="A238" s="357" t="s">
        <v>367</v>
      </c>
      <c r="B238" s="357" t="s">
        <v>195</v>
      </c>
      <c r="C238" s="357" t="s">
        <v>196</v>
      </c>
      <c r="D238" s="357" t="s">
        <v>197</v>
      </c>
      <c r="E238" s="357"/>
      <c r="F238" s="1114" t="s">
        <v>198</v>
      </c>
      <c r="G238" s="1317" t="s">
        <v>199</v>
      </c>
      <c r="H238" s="357" t="s">
        <v>146</v>
      </c>
      <c r="I238" s="1317" t="s">
        <v>148</v>
      </c>
      <c r="J238" s="1331" t="s">
        <v>200</v>
      </c>
      <c r="K238" s="1166"/>
      <c r="L238" s="1166"/>
      <c r="M238" s="1166"/>
      <c r="N238" s="1166"/>
      <c r="O238" s="1166"/>
      <c r="P238" s="1166"/>
      <c r="Q238" s="1166"/>
      <c r="R238" s="1166"/>
      <c r="S238" s="1166"/>
      <c r="T238" s="1166"/>
      <c r="U238" s="1166"/>
      <c r="V238" s="1166"/>
      <c r="W238" s="1166"/>
      <c r="X238" s="1166"/>
      <c r="Y238" s="1166"/>
    </row>
    <row r="239" spans="1:25">
      <c r="A239" s="357"/>
      <c r="B239" s="357"/>
      <c r="C239" s="357"/>
      <c r="D239" s="357"/>
      <c r="E239" s="357"/>
      <c r="F239" s="1114" t="s">
        <v>208</v>
      </c>
      <c r="G239" s="1317" t="s">
        <v>209</v>
      </c>
      <c r="H239" s="357"/>
      <c r="I239" s="1317"/>
      <c r="J239" s="1331" t="s">
        <v>210</v>
      </c>
      <c r="K239" s="1166"/>
      <c r="L239" s="1166"/>
      <c r="M239" s="1166"/>
      <c r="N239" s="1166"/>
      <c r="O239" s="1166"/>
      <c r="P239" s="1166"/>
      <c r="Q239" s="1166"/>
      <c r="R239" s="1166"/>
      <c r="S239" s="1166"/>
      <c r="T239" s="1166"/>
      <c r="U239" s="1166"/>
      <c r="V239" s="1166"/>
      <c r="W239" s="1166"/>
      <c r="X239" s="1166"/>
      <c r="Y239" s="1166"/>
    </row>
    <row r="240" ht="14.25" spans="1:25">
      <c r="A240" s="357"/>
      <c r="B240" s="357"/>
      <c r="C240" s="357"/>
      <c r="D240" s="357"/>
      <c r="E240" s="357"/>
      <c r="F240" s="1318"/>
      <c r="G240" s="1319"/>
      <c r="H240" s="357"/>
      <c r="I240" s="1317"/>
      <c r="J240" s="1331" t="s">
        <v>211</v>
      </c>
      <c r="K240" s="1166"/>
      <c r="L240" s="1166"/>
      <c r="M240" s="1166"/>
      <c r="N240" s="1166"/>
      <c r="O240" s="1166"/>
      <c r="P240" s="1166"/>
      <c r="Q240" s="1166"/>
      <c r="R240" s="1166"/>
      <c r="S240" s="1166"/>
      <c r="T240" s="1166"/>
      <c r="U240" s="1166"/>
      <c r="V240" s="1166"/>
      <c r="W240" s="1166"/>
      <c r="X240" s="1166"/>
      <c r="Y240" s="1166"/>
    </row>
    <row r="241" ht="25.5" spans="1:25">
      <c r="A241" s="357"/>
      <c r="B241" s="357" t="s">
        <v>212</v>
      </c>
      <c r="C241" s="357" t="s">
        <v>213</v>
      </c>
      <c r="D241" s="358" t="s">
        <v>214</v>
      </c>
      <c r="E241" s="358"/>
      <c r="F241" s="385" t="s">
        <v>370</v>
      </c>
      <c r="G241" s="1320">
        <f>[1]基础数据表!F217</f>
        <v>0</v>
      </c>
      <c r="H241" s="370">
        <v>3</v>
      </c>
      <c r="I241" s="357">
        <v>0</v>
      </c>
      <c r="J241" s="358" t="s">
        <v>558</v>
      </c>
      <c r="K241" s="1164"/>
      <c r="L241" s="1164"/>
      <c r="M241" s="1164"/>
      <c r="N241" s="1164"/>
      <c r="O241" s="1164"/>
      <c r="P241" s="1164"/>
      <c r="Q241" s="1164"/>
      <c r="R241" s="1164"/>
      <c r="S241" s="1164"/>
      <c r="T241" s="1164"/>
      <c r="U241" s="1164"/>
      <c r="V241" s="1164"/>
      <c r="W241" s="1164"/>
      <c r="X241" s="1164"/>
      <c r="Y241" s="1164"/>
    </row>
    <row r="242" spans="1:25">
      <c r="A242" s="357"/>
      <c r="B242" s="357"/>
      <c r="C242" s="357"/>
      <c r="D242" s="358" t="s">
        <v>522</v>
      </c>
      <c r="E242" s="358"/>
      <c r="F242" s="380">
        <v>1</v>
      </c>
      <c r="G242" s="380">
        <v>1</v>
      </c>
      <c r="H242" s="370">
        <v>5</v>
      </c>
      <c r="I242" s="357"/>
      <c r="J242" s="358"/>
      <c r="K242" s="1164"/>
      <c r="L242" s="1164"/>
      <c r="M242" s="1164"/>
      <c r="N242" s="1164"/>
      <c r="O242" s="1164"/>
      <c r="P242" s="1164"/>
      <c r="Q242" s="1164"/>
      <c r="R242" s="1164"/>
      <c r="S242" s="1164"/>
      <c r="T242" s="1164"/>
      <c r="U242" s="1164"/>
      <c r="V242" s="1164"/>
      <c r="W242" s="1164"/>
      <c r="X242" s="1164"/>
      <c r="Y242" s="1164"/>
    </row>
    <row r="243" spans="1:25">
      <c r="A243" s="357"/>
      <c r="B243" s="357"/>
      <c r="C243" s="357"/>
      <c r="D243" s="358" t="s">
        <v>559</v>
      </c>
      <c r="E243" s="358"/>
      <c r="F243" s="385" t="s">
        <v>560</v>
      </c>
      <c r="G243" s="385" t="s">
        <v>561</v>
      </c>
      <c r="H243" s="370">
        <v>5</v>
      </c>
      <c r="I243" s="357"/>
      <c r="J243" s="358"/>
      <c r="K243" s="1164"/>
      <c r="L243" s="1164"/>
      <c r="M243" s="1164"/>
      <c r="N243" s="1164"/>
      <c r="O243" s="1164"/>
      <c r="P243" s="1164"/>
      <c r="Q243" s="1164"/>
      <c r="R243" s="1164"/>
      <c r="S243" s="1164"/>
      <c r="T243" s="1164"/>
      <c r="U243" s="1164"/>
      <c r="V243" s="1164"/>
      <c r="W243" s="1164"/>
      <c r="X243" s="1164"/>
      <c r="Y243" s="1164"/>
    </row>
    <row r="244" spans="1:25">
      <c r="A244" s="357"/>
      <c r="B244" s="357"/>
      <c r="C244" s="357"/>
      <c r="D244" s="370" t="s">
        <v>562</v>
      </c>
      <c r="E244" s="370"/>
      <c r="F244" s="380">
        <v>1</v>
      </c>
      <c r="G244" s="380"/>
      <c r="H244" s="370">
        <v>2</v>
      </c>
      <c r="I244" s="357"/>
      <c r="J244" s="358"/>
      <c r="K244" s="1164"/>
      <c r="L244" s="1164"/>
      <c r="M244" s="1164"/>
      <c r="N244" s="1164"/>
      <c r="O244" s="1164"/>
      <c r="P244" s="1164"/>
      <c r="Q244" s="1164"/>
      <c r="R244" s="1164"/>
      <c r="S244" s="1164"/>
      <c r="T244" s="1164"/>
      <c r="U244" s="1164"/>
      <c r="V244" s="1164"/>
      <c r="W244" s="1164"/>
      <c r="X244" s="1164"/>
      <c r="Y244" s="1164"/>
    </row>
    <row r="245" spans="1:25">
      <c r="A245" s="357"/>
      <c r="B245" s="357"/>
      <c r="C245" s="357"/>
      <c r="D245" s="390" t="s">
        <v>563</v>
      </c>
      <c r="E245" s="390"/>
      <c r="F245" s="380">
        <v>1</v>
      </c>
      <c r="G245" s="380"/>
      <c r="H245" s="370">
        <v>2</v>
      </c>
      <c r="I245" s="357"/>
      <c r="J245" s="358"/>
      <c r="K245" s="1164"/>
      <c r="L245" s="1164"/>
      <c r="M245" s="1164"/>
      <c r="N245" s="1164"/>
      <c r="O245" s="1164"/>
      <c r="P245" s="1164"/>
      <c r="Q245" s="1164"/>
      <c r="R245" s="1164"/>
      <c r="S245" s="1164"/>
      <c r="T245" s="1164"/>
      <c r="U245" s="1164"/>
      <c r="V245" s="1164"/>
      <c r="W245" s="1164"/>
      <c r="X245" s="1164"/>
      <c r="Y245" s="1164"/>
    </row>
    <row r="246" spans="1:25">
      <c r="A246" s="357"/>
      <c r="B246" s="357"/>
      <c r="C246" s="357"/>
      <c r="D246" s="358" t="s">
        <v>564</v>
      </c>
      <c r="E246" s="358"/>
      <c r="F246" s="380">
        <v>1</v>
      </c>
      <c r="G246" s="380"/>
      <c r="H246" s="370">
        <v>2</v>
      </c>
      <c r="I246" s="357"/>
      <c r="J246" s="358"/>
      <c r="K246" s="1164"/>
      <c r="L246" s="1164"/>
      <c r="M246" s="1164"/>
      <c r="N246" s="1164"/>
      <c r="O246" s="1164"/>
      <c r="P246" s="1164"/>
      <c r="Q246" s="1164"/>
      <c r="R246" s="1164"/>
      <c r="S246" s="1164"/>
      <c r="T246" s="1164"/>
      <c r="U246" s="1164"/>
      <c r="V246" s="1164"/>
      <c r="W246" s="1164"/>
      <c r="X246" s="1164"/>
      <c r="Y246" s="1164"/>
    </row>
    <row r="247" spans="1:25">
      <c r="A247" s="357"/>
      <c r="B247" s="357"/>
      <c r="C247" s="357" t="s">
        <v>253</v>
      </c>
      <c r="D247" s="357" t="s">
        <v>254</v>
      </c>
      <c r="E247" s="357"/>
      <c r="F247" s="380">
        <v>1</v>
      </c>
      <c r="G247" s="380"/>
      <c r="H247" s="1309">
        <v>3</v>
      </c>
      <c r="I247" s="357"/>
      <c r="J247" s="358"/>
      <c r="K247" s="1164"/>
      <c r="L247" s="1164"/>
      <c r="M247" s="1164"/>
      <c r="N247" s="1164"/>
      <c r="O247" s="1164"/>
      <c r="P247" s="1164"/>
      <c r="Q247" s="1164"/>
      <c r="R247" s="1164"/>
      <c r="S247" s="1164"/>
      <c r="T247" s="1164"/>
      <c r="U247" s="1164"/>
      <c r="V247" s="1164"/>
      <c r="W247" s="1164"/>
      <c r="X247" s="1164"/>
      <c r="Y247" s="1164"/>
    </row>
    <row r="248" spans="1:25">
      <c r="A248" s="357"/>
      <c r="B248" s="357"/>
      <c r="C248" s="357"/>
      <c r="D248" s="357" t="s">
        <v>258</v>
      </c>
      <c r="E248" s="357"/>
      <c r="F248" s="380">
        <v>1</v>
      </c>
      <c r="G248" s="380"/>
      <c r="H248" s="1321">
        <v>3</v>
      </c>
      <c r="I248" s="1114"/>
      <c r="J248" s="385"/>
      <c r="K248" s="1170"/>
      <c r="L248" s="1170"/>
      <c r="M248" s="1170"/>
      <c r="N248" s="1170"/>
      <c r="O248" s="1170"/>
      <c r="P248" s="1170"/>
      <c r="Q248" s="1170"/>
      <c r="R248" s="1170"/>
      <c r="S248" s="1170"/>
      <c r="T248" s="1170"/>
      <c r="U248" s="1170"/>
      <c r="V248" s="1170"/>
      <c r="W248" s="1170"/>
      <c r="X248" s="1170"/>
      <c r="Y248" s="1170"/>
    </row>
    <row r="249" spans="1:25">
      <c r="A249" s="357"/>
      <c r="B249" s="357"/>
      <c r="C249" s="357"/>
      <c r="D249" s="358" t="s">
        <v>285</v>
      </c>
      <c r="E249" s="358"/>
      <c r="F249" s="380">
        <v>1</v>
      </c>
      <c r="G249" s="380"/>
      <c r="H249" s="1309">
        <v>2</v>
      </c>
      <c r="I249" s="357"/>
      <c r="J249" s="358"/>
      <c r="K249" s="1164"/>
      <c r="L249" s="1164"/>
      <c r="M249" s="1164"/>
      <c r="N249" s="1164"/>
      <c r="O249" s="1164"/>
      <c r="P249" s="1164"/>
      <c r="Q249" s="1164"/>
      <c r="R249" s="1164"/>
      <c r="S249" s="1164"/>
      <c r="T249" s="1164"/>
      <c r="U249" s="1164"/>
      <c r="V249" s="1164"/>
      <c r="W249" s="1164"/>
      <c r="X249" s="1164"/>
      <c r="Y249" s="1164"/>
    </row>
    <row r="250" spans="1:25">
      <c r="A250" s="357"/>
      <c r="B250" s="357"/>
      <c r="C250" s="357"/>
      <c r="D250" s="358" t="s">
        <v>287</v>
      </c>
      <c r="E250" s="358"/>
      <c r="F250" s="379">
        <v>0.9</v>
      </c>
      <c r="G250" s="380"/>
      <c r="H250" s="1309">
        <v>2</v>
      </c>
      <c r="I250" s="357"/>
      <c r="J250" s="358"/>
      <c r="K250" s="1164"/>
      <c r="L250" s="1164"/>
      <c r="M250" s="1164"/>
      <c r="N250" s="1164"/>
      <c r="O250" s="1164"/>
      <c r="P250" s="1164"/>
      <c r="Q250" s="1164"/>
      <c r="R250" s="1164"/>
      <c r="S250" s="1164"/>
      <c r="T250" s="1164"/>
      <c r="U250" s="1164"/>
      <c r="V250" s="1164"/>
      <c r="W250" s="1164"/>
      <c r="X250" s="1164"/>
      <c r="Y250" s="1164"/>
    </row>
    <row r="251" ht="25.5" spans="1:25">
      <c r="A251" s="357"/>
      <c r="B251" s="357"/>
      <c r="C251" s="357" t="s">
        <v>266</v>
      </c>
      <c r="D251" s="357" t="s">
        <v>565</v>
      </c>
      <c r="E251" s="357"/>
      <c r="F251" s="380">
        <v>1</v>
      </c>
      <c r="G251" s="380"/>
      <c r="H251" s="357">
        <v>10</v>
      </c>
      <c r="I251" s="357"/>
      <c r="J251" s="358"/>
      <c r="K251" s="1164"/>
      <c r="L251" s="1164"/>
      <c r="M251" s="1164"/>
      <c r="N251" s="1164"/>
      <c r="O251" s="1164"/>
      <c r="P251" s="1164"/>
      <c r="Q251" s="1164"/>
      <c r="R251" s="1164"/>
      <c r="S251" s="1164"/>
      <c r="T251" s="1164"/>
      <c r="U251" s="1164"/>
      <c r="V251" s="1164"/>
      <c r="W251" s="1164"/>
      <c r="X251" s="1164"/>
      <c r="Y251" s="1164"/>
    </row>
    <row r="252" ht="25.5" spans="1:25">
      <c r="A252" s="357"/>
      <c r="B252" s="357"/>
      <c r="C252" s="357" t="s">
        <v>276</v>
      </c>
      <c r="D252" s="357" t="s">
        <v>277</v>
      </c>
      <c r="E252" s="357"/>
      <c r="F252" s="385" t="s">
        <v>370</v>
      </c>
      <c r="G252" s="1320"/>
      <c r="H252" s="371">
        <v>3</v>
      </c>
      <c r="I252" s="1321">
        <v>0</v>
      </c>
      <c r="J252" s="385"/>
      <c r="K252" s="1170"/>
      <c r="L252" s="1170"/>
      <c r="M252" s="1170"/>
      <c r="N252" s="1170"/>
      <c r="O252" s="1170"/>
      <c r="P252" s="1170"/>
      <c r="Q252" s="1170"/>
      <c r="R252" s="1170"/>
      <c r="S252" s="1170"/>
      <c r="T252" s="1170"/>
      <c r="U252" s="1170"/>
      <c r="V252" s="1170"/>
      <c r="W252" s="1170"/>
      <c r="X252" s="1170"/>
      <c r="Y252" s="1170"/>
    </row>
    <row r="253" spans="1:25">
      <c r="A253" s="357"/>
      <c r="B253" s="357"/>
      <c r="C253" s="357"/>
      <c r="D253" s="357" t="s">
        <v>281</v>
      </c>
      <c r="E253" s="357"/>
      <c r="F253" s="385" t="s">
        <v>370</v>
      </c>
      <c r="G253" s="380"/>
      <c r="H253" s="370">
        <v>3</v>
      </c>
      <c r="I253" s="1309"/>
      <c r="J253" s="358"/>
      <c r="K253" s="1164"/>
      <c r="L253" s="1164"/>
      <c r="M253" s="1164"/>
      <c r="N253" s="1164"/>
      <c r="O253" s="1164"/>
      <c r="P253" s="1164"/>
      <c r="Q253" s="1164"/>
      <c r="R253" s="1164"/>
      <c r="S253" s="1164"/>
      <c r="T253" s="1164"/>
      <c r="U253" s="1164"/>
      <c r="V253" s="1164"/>
      <c r="W253" s="1164"/>
      <c r="X253" s="1164"/>
      <c r="Y253" s="1164"/>
    </row>
    <row r="254" spans="1:25">
      <c r="A254" s="357"/>
      <c r="B254" s="357"/>
      <c r="C254" s="357"/>
      <c r="D254" s="358" t="s">
        <v>566</v>
      </c>
      <c r="E254" s="358"/>
      <c r="F254" s="385" t="s">
        <v>370</v>
      </c>
      <c r="G254" s="380"/>
      <c r="H254" s="370">
        <v>3</v>
      </c>
      <c r="I254" s="1309"/>
      <c r="J254" s="358"/>
      <c r="K254" s="1164"/>
      <c r="L254" s="1164"/>
      <c r="M254" s="1164"/>
      <c r="N254" s="1164"/>
      <c r="O254" s="1164"/>
      <c r="P254" s="1164"/>
      <c r="Q254" s="1164"/>
      <c r="R254" s="1164"/>
      <c r="S254" s="1164"/>
      <c r="T254" s="1164"/>
      <c r="U254" s="1164"/>
      <c r="V254" s="1164"/>
      <c r="W254" s="1164"/>
      <c r="X254" s="1164"/>
      <c r="Y254" s="1164"/>
    </row>
    <row r="255" spans="1:25">
      <c r="A255" s="357"/>
      <c r="B255" s="357"/>
      <c r="C255" s="357"/>
      <c r="D255" s="358" t="s">
        <v>418</v>
      </c>
      <c r="E255" s="358"/>
      <c r="F255" s="385" t="s">
        <v>370</v>
      </c>
      <c r="G255" s="385"/>
      <c r="H255" s="370">
        <v>2</v>
      </c>
      <c r="I255" s="1309"/>
      <c r="J255" s="358"/>
      <c r="K255" s="1164"/>
      <c r="L255" s="1164"/>
      <c r="M255" s="1164"/>
      <c r="N255" s="1164"/>
      <c r="O255" s="1164"/>
      <c r="P255" s="1164"/>
      <c r="Q255" s="1164"/>
      <c r="R255" s="1164"/>
      <c r="S255" s="1164"/>
      <c r="T255" s="1164"/>
      <c r="U255" s="1164"/>
      <c r="V255" s="1164"/>
      <c r="W255" s="1164"/>
      <c r="X255" s="1164"/>
      <c r="Y255" s="1164"/>
    </row>
    <row r="256" ht="25.5" spans="1:25">
      <c r="A256" s="357"/>
      <c r="B256" s="357" t="s">
        <v>292</v>
      </c>
      <c r="C256" s="357" t="s">
        <v>293</v>
      </c>
      <c r="D256" s="358" t="s">
        <v>381</v>
      </c>
      <c r="E256" s="358"/>
      <c r="F256" s="1322" t="s">
        <v>567</v>
      </c>
      <c r="G256" s="437" t="s">
        <v>568</v>
      </c>
      <c r="H256" s="357">
        <v>10</v>
      </c>
      <c r="I256" s="357"/>
      <c r="J256" s="358"/>
      <c r="K256" s="1164"/>
      <c r="L256" s="1164"/>
      <c r="M256" s="1164"/>
      <c r="N256" s="1164"/>
      <c r="O256" s="1164"/>
      <c r="P256" s="1164"/>
      <c r="Q256" s="1164"/>
      <c r="R256" s="1164"/>
      <c r="S256" s="1164"/>
      <c r="T256" s="1164"/>
      <c r="U256" s="1164"/>
      <c r="V256" s="1164"/>
      <c r="W256" s="1164"/>
      <c r="X256" s="1164"/>
      <c r="Y256" s="1164"/>
    </row>
    <row r="257" spans="1:25">
      <c r="A257" s="357"/>
      <c r="B257" s="357"/>
      <c r="C257" s="357" t="s">
        <v>296</v>
      </c>
      <c r="D257" s="358"/>
      <c r="E257" s="358"/>
      <c r="F257" s="385"/>
      <c r="G257" s="385"/>
      <c r="H257" s="357"/>
      <c r="I257" s="357"/>
      <c r="J257" s="358"/>
      <c r="K257" s="1164"/>
      <c r="L257" s="1164"/>
      <c r="M257" s="1164"/>
      <c r="N257" s="1164"/>
      <c r="O257" s="1164"/>
      <c r="P257" s="1164"/>
      <c r="Q257" s="1164"/>
      <c r="R257" s="1164"/>
      <c r="S257" s="1164"/>
      <c r="T257" s="1164"/>
      <c r="U257" s="1164"/>
      <c r="V257" s="1164"/>
      <c r="W257" s="1164"/>
      <c r="X257" s="1164"/>
      <c r="Y257" s="1164"/>
    </row>
    <row r="258" spans="1:25">
      <c r="A258" s="357"/>
      <c r="B258" s="357"/>
      <c r="C258" s="357" t="s">
        <v>569</v>
      </c>
      <c r="D258" s="358" t="s">
        <v>335</v>
      </c>
      <c r="E258" s="358"/>
      <c r="F258" s="388" t="s">
        <v>336</v>
      </c>
      <c r="G258" s="1320">
        <v>0.7742</v>
      </c>
      <c r="H258" s="357">
        <v>10</v>
      </c>
      <c r="I258" s="357"/>
      <c r="J258" s="358"/>
      <c r="K258" s="1164"/>
      <c r="L258" s="1164"/>
      <c r="M258" s="1164"/>
      <c r="N258" s="1164"/>
      <c r="O258" s="1164"/>
      <c r="P258" s="1164"/>
      <c r="Q258" s="1164"/>
      <c r="R258" s="1164"/>
      <c r="S258" s="1164"/>
      <c r="T258" s="1164"/>
      <c r="U258" s="1164"/>
      <c r="V258" s="1164"/>
      <c r="W258" s="1164"/>
      <c r="X258" s="1164"/>
      <c r="Y258" s="1164"/>
    </row>
    <row r="259" spans="1:25">
      <c r="A259" s="357"/>
      <c r="B259" s="357"/>
      <c r="C259" s="357" t="s">
        <v>296</v>
      </c>
      <c r="D259" s="358"/>
      <c r="E259" s="358"/>
      <c r="F259" s="385"/>
      <c r="G259" s="385"/>
      <c r="H259" s="357"/>
      <c r="I259" s="357"/>
      <c r="J259" s="358"/>
      <c r="K259" s="1164"/>
      <c r="L259" s="1164"/>
      <c r="M259" s="1164"/>
      <c r="N259" s="1164"/>
      <c r="O259" s="1164"/>
      <c r="P259" s="1164"/>
      <c r="Q259" s="1164"/>
      <c r="R259" s="1164"/>
      <c r="S259" s="1164"/>
      <c r="T259" s="1164"/>
      <c r="U259" s="1164"/>
      <c r="V259" s="1164"/>
      <c r="W259" s="1164"/>
      <c r="X259" s="1164"/>
      <c r="Y259" s="1164"/>
    </row>
    <row r="260" spans="1:25">
      <c r="A260" s="357"/>
      <c r="B260" s="357"/>
      <c r="C260" s="357" t="s">
        <v>306</v>
      </c>
      <c r="D260" s="358"/>
      <c r="E260" s="358"/>
      <c r="F260" s="385"/>
      <c r="G260" s="385"/>
      <c r="H260" s="357"/>
      <c r="I260" s="357"/>
      <c r="J260" s="358"/>
      <c r="K260" s="1164"/>
      <c r="L260" s="1164"/>
      <c r="M260" s="1164"/>
      <c r="N260" s="1164"/>
      <c r="O260" s="1164"/>
      <c r="P260" s="1164"/>
      <c r="Q260" s="1164"/>
      <c r="R260" s="1164"/>
      <c r="S260" s="1164"/>
      <c r="T260" s="1164"/>
      <c r="U260" s="1164"/>
      <c r="V260" s="1164"/>
      <c r="W260" s="1164"/>
      <c r="X260" s="1164"/>
      <c r="Y260" s="1164"/>
    </row>
    <row r="261" spans="1:25">
      <c r="A261" s="357"/>
      <c r="B261" s="357"/>
      <c r="C261" s="357" t="s">
        <v>296</v>
      </c>
      <c r="D261" s="358"/>
      <c r="E261" s="358"/>
      <c r="F261" s="385"/>
      <c r="G261" s="385"/>
      <c r="H261" s="357"/>
      <c r="I261" s="357"/>
      <c r="J261" s="358"/>
      <c r="K261" s="1164"/>
      <c r="L261" s="1164"/>
      <c r="M261" s="1164"/>
      <c r="N261" s="1164"/>
      <c r="O261" s="1164"/>
      <c r="P261" s="1164"/>
      <c r="Q261" s="1164"/>
      <c r="R261" s="1164"/>
      <c r="S261" s="1164"/>
      <c r="T261" s="1164"/>
      <c r="U261" s="1164"/>
      <c r="V261" s="1164"/>
      <c r="W261" s="1164"/>
      <c r="X261" s="1164"/>
      <c r="Y261" s="1164"/>
    </row>
    <row r="262" ht="36" spans="1:25">
      <c r="A262" s="357"/>
      <c r="B262" s="357"/>
      <c r="C262" s="357" t="s">
        <v>316</v>
      </c>
      <c r="D262" s="358" t="s">
        <v>346</v>
      </c>
      <c r="E262" s="358"/>
      <c r="F262" s="378" t="s">
        <v>347</v>
      </c>
      <c r="G262" s="378" t="s">
        <v>334</v>
      </c>
      <c r="H262" s="357">
        <v>10</v>
      </c>
      <c r="I262" s="357">
        <v>10</v>
      </c>
      <c r="J262" s="358"/>
      <c r="K262" s="1164"/>
      <c r="L262" s="1164"/>
      <c r="M262" s="1164"/>
      <c r="N262" s="1164"/>
      <c r="O262" s="1164"/>
      <c r="P262" s="1164"/>
      <c r="Q262" s="1164"/>
      <c r="R262" s="1164"/>
      <c r="S262" s="1164"/>
      <c r="T262" s="1164"/>
      <c r="U262" s="1164"/>
      <c r="V262" s="1164"/>
      <c r="W262" s="1164"/>
      <c r="X262" s="1164"/>
      <c r="Y262" s="1164"/>
    </row>
    <row r="263" spans="1:25">
      <c r="A263" s="357"/>
      <c r="B263" s="357"/>
      <c r="C263" s="357"/>
      <c r="D263" s="358"/>
      <c r="E263" s="358"/>
      <c r="F263" s="385"/>
      <c r="G263" s="385"/>
      <c r="H263" s="357"/>
      <c r="I263" s="357"/>
      <c r="J263" s="358"/>
      <c r="K263" s="1164"/>
      <c r="L263" s="1164"/>
      <c r="M263" s="1164"/>
      <c r="N263" s="1164"/>
      <c r="O263" s="1164"/>
      <c r="P263" s="1164"/>
      <c r="Q263" s="1164"/>
      <c r="R263" s="1164"/>
      <c r="S263" s="1164"/>
      <c r="T263" s="1164"/>
      <c r="U263" s="1164"/>
      <c r="V263" s="1164"/>
      <c r="W263" s="1164"/>
      <c r="X263" s="1164"/>
      <c r="Y263" s="1164"/>
    </row>
    <row r="264" spans="1:25">
      <c r="A264" s="357"/>
      <c r="B264" s="357" t="s">
        <v>570</v>
      </c>
      <c r="C264" s="357" t="s">
        <v>325</v>
      </c>
      <c r="D264" s="358" t="s">
        <v>326</v>
      </c>
      <c r="E264" s="358"/>
      <c r="F264" s="359" t="s">
        <v>571</v>
      </c>
      <c r="G264" s="380">
        <v>0.95</v>
      </c>
      <c r="H264" s="357">
        <v>10</v>
      </c>
      <c r="I264" s="357">
        <v>10</v>
      </c>
      <c r="J264" s="358"/>
      <c r="K264" s="1164"/>
      <c r="L264" s="1164"/>
      <c r="M264" s="1164"/>
      <c r="N264" s="1164"/>
      <c r="O264" s="1164"/>
      <c r="P264" s="1164"/>
      <c r="Q264" s="1164"/>
      <c r="R264" s="1164"/>
      <c r="S264" s="1164"/>
      <c r="T264" s="1164"/>
      <c r="U264" s="1164"/>
      <c r="V264" s="1164"/>
      <c r="W264" s="1164"/>
      <c r="X264" s="1164"/>
      <c r="Y264" s="1164"/>
    </row>
    <row r="265" spans="1:25">
      <c r="A265" s="357"/>
      <c r="B265" s="357" t="s">
        <v>572</v>
      </c>
      <c r="C265" s="357"/>
      <c r="D265" s="358"/>
      <c r="E265" s="358"/>
      <c r="F265" s="359"/>
      <c r="G265" s="385"/>
      <c r="H265" s="357"/>
      <c r="I265" s="357"/>
      <c r="J265" s="358"/>
      <c r="K265" s="1164"/>
      <c r="L265" s="1164"/>
      <c r="M265" s="1164"/>
      <c r="N265" s="1164"/>
      <c r="O265" s="1164"/>
      <c r="P265" s="1164"/>
      <c r="Q265" s="1164"/>
      <c r="R265" s="1164"/>
      <c r="S265" s="1164"/>
      <c r="T265" s="1164"/>
      <c r="U265" s="1164"/>
      <c r="V265" s="1164"/>
      <c r="W265" s="1164"/>
      <c r="X265" s="1164"/>
      <c r="Y265" s="1164"/>
    </row>
    <row r="266" spans="1:25">
      <c r="A266" s="357"/>
      <c r="B266" s="357" t="s">
        <v>573</v>
      </c>
      <c r="C266" s="357"/>
      <c r="D266" s="358" t="s">
        <v>41</v>
      </c>
      <c r="E266" s="358"/>
      <c r="F266" s="358"/>
      <c r="G266" s="358"/>
      <c r="H266" s="357"/>
      <c r="I266" s="358"/>
      <c r="J266" s="358"/>
      <c r="K266" s="1164"/>
      <c r="L266" s="1164"/>
      <c r="M266" s="1164"/>
      <c r="N266" s="1164"/>
      <c r="O266" s="1164"/>
      <c r="P266" s="1164"/>
      <c r="Q266" s="1164"/>
      <c r="R266" s="1164"/>
      <c r="S266" s="1164"/>
      <c r="T266" s="1164"/>
      <c r="U266" s="1164"/>
      <c r="V266" s="1164"/>
      <c r="W266" s="1164"/>
      <c r="X266" s="1164"/>
      <c r="Y266" s="1164"/>
    </row>
    <row r="267" spans="1:25">
      <c r="A267" s="357" t="s">
        <v>330</v>
      </c>
      <c r="B267" s="357"/>
      <c r="C267" s="357"/>
      <c r="D267" s="357"/>
      <c r="E267" s="357"/>
      <c r="F267" s="357"/>
      <c r="G267" s="357"/>
      <c r="H267" s="357">
        <v>100</v>
      </c>
      <c r="I267" s="357">
        <v>93</v>
      </c>
      <c r="J267" s="358"/>
      <c r="K267" s="1164"/>
      <c r="L267" s="1164"/>
      <c r="M267" s="1164"/>
      <c r="N267" s="1164"/>
      <c r="O267" s="1164"/>
      <c r="P267" s="1164"/>
      <c r="Q267" s="1164"/>
      <c r="R267" s="1164"/>
      <c r="S267" s="1164"/>
      <c r="T267" s="1164"/>
      <c r="U267" s="1164"/>
      <c r="V267" s="1164"/>
      <c r="W267" s="1164"/>
      <c r="X267" s="1164"/>
      <c r="Y267" s="1164"/>
    </row>
    <row r="269" ht="22.95" customHeight="1" spans="1:25">
      <c r="A269" s="1333" t="s">
        <v>429</v>
      </c>
      <c r="B269" s="1254"/>
      <c r="C269" s="1254"/>
      <c r="D269" s="1254"/>
      <c r="E269" s="1254"/>
      <c r="F269" s="1254"/>
      <c r="G269" s="1254"/>
      <c r="H269" s="1254"/>
      <c r="I269" s="1254"/>
      <c r="J269" s="1254"/>
      <c r="K269" s="1254"/>
      <c r="L269" s="1254"/>
      <c r="M269" s="1254"/>
      <c r="N269" s="1254"/>
      <c r="O269" s="1254"/>
      <c r="P269" s="1254"/>
      <c r="Q269" s="1254"/>
      <c r="R269" s="1254"/>
      <c r="S269" s="1254"/>
      <c r="T269" s="1254"/>
      <c r="U269" s="1254"/>
      <c r="V269" s="1254"/>
      <c r="W269" s="1254"/>
      <c r="X269" s="1254"/>
      <c r="Y269" s="1254"/>
    </row>
    <row r="270" ht="13.95" customHeight="1" spans="1:25">
      <c r="A270" s="1334" t="s">
        <v>138</v>
      </c>
      <c r="B270" s="1335"/>
      <c r="C270" s="1261" t="s">
        <v>574</v>
      </c>
      <c r="D270" s="1261"/>
      <c r="E270" s="1261"/>
      <c r="F270" s="1261"/>
      <c r="G270" s="1261"/>
      <c r="H270" s="1261"/>
      <c r="I270" s="1261"/>
      <c r="J270" s="1260"/>
      <c r="K270" s="1294"/>
      <c r="L270" s="1294"/>
      <c r="M270" s="1294"/>
      <c r="N270" s="1294"/>
      <c r="O270" s="1294"/>
      <c r="P270" s="1294"/>
      <c r="Q270" s="1294"/>
      <c r="R270" s="1294"/>
      <c r="S270" s="1294"/>
      <c r="T270" s="1294"/>
      <c r="U270" s="1294"/>
      <c r="V270" s="1294"/>
      <c r="W270" s="1294"/>
      <c r="X270" s="1294"/>
      <c r="Y270" s="1294"/>
    </row>
    <row r="271" ht="13.95" customHeight="1" spans="1:25">
      <c r="A271" s="1334"/>
      <c r="B271" s="1335"/>
      <c r="C271" s="1336"/>
      <c r="D271" s="1261"/>
      <c r="E271" s="1337" t="s">
        <v>355</v>
      </c>
      <c r="F271" s="1337" t="s">
        <v>144</v>
      </c>
      <c r="G271" s="1337" t="s">
        <v>356</v>
      </c>
      <c r="H271" s="1337" t="s">
        <v>146</v>
      </c>
      <c r="I271" s="1337" t="s">
        <v>147</v>
      </c>
      <c r="J271" s="1337" t="s">
        <v>148</v>
      </c>
      <c r="K271" s="1385"/>
      <c r="L271" s="1385"/>
      <c r="M271" s="1385"/>
      <c r="N271" s="1385"/>
      <c r="O271" s="1385"/>
      <c r="P271" s="1385"/>
      <c r="Q271" s="1385"/>
      <c r="R271" s="1385"/>
      <c r="S271" s="1385"/>
      <c r="T271" s="1385"/>
      <c r="U271" s="1385"/>
      <c r="V271" s="1385"/>
      <c r="W271" s="1385"/>
      <c r="X271" s="1385"/>
      <c r="Y271" s="1385"/>
    </row>
    <row r="272" ht="13.95" customHeight="1" spans="1:25">
      <c r="A272" s="1338"/>
      <c r="B272" s="1339"/>
      <c r="C272" s="1336"/>
      <c r="D272" s="1261"/>
      <c r="E272" s="1340"/>
      <c r="F272" s="1340"/>
      <c r="G272" s="1340"/>
      <c r="H272" s="1340"/>
      <c r="I272" s="1340"/>
      <c r="J272" s="1340"/>
      <c r="K272" s="1295"/>
      <c r="L272" s="1295"/>
      <c r="M272" s="1295"/>
      <c r="N272" s="1295"/>
      <c r="O272" s="1295"/>
      <c r="P272" s="1295"/>
      <c r="Q272" s="1295"/>
      <c r="R272" s="1295"/>
      <c r="S272" s="1295"/>
      <c r="T272" s="1295"/>
      <c r="U272" s="1295"/>
      <c r="V272" s="1295"/>
      <c r="W272" s="1295"/>
      <c r="X272" s="1295"/>
      <c r="Y272" s="1295"/>
    </row>
    <row r="273" ht="13.95" customHeight="1" spans="1:25">
      <c r="A273" s="1341" t="s">
        <v>142</v>
      </c>
      <c r="B273" s="1342"/>
      <c r="C273" s="1336" t="s">
        <v>160</v>
      </c>
      <c r="D273" s="1261"/>
      <c r="E273" s="1261">
        <v>9497.97</v>
      </c>
      <c r="F273" s="1261">
        <v>14751.47</v>
      </c>
      <c r="G273" s="1261">
        <v>13793.09</v>
      </c>
      <c r="H273" s="1261">
        <v>10</v>
      </c>
      <c r="I273" s="1386">
        <v>0.935</v>
      </c>
      <c r="J273" s="1261">
        <v>6</v>
      </c>
      <c r="K273" s="1385"/>
      <c r="L273" s="1385"/>
      <c r="M273" s="1385"/>
      <c r="N273" s="1385"/>
      <c r="O273" s="1385"/>
      <c r="P273" s="1385"/>
      <c r="Q273" s="1385"/>
      <c r="R273" s="1385"/>
      <c r="S273" s="1385"/>
      <c r="T273" s="1385"/>
      <c r="U273" s="1385"/>
      <c r="V273" s="1385"/>
      <c r="W273" s="1385"/>
      <c r="X273" s="1385"/>
      <c r="Y273" s="1385"/>
    </row>
    <row r="274" ht="13.95" customHeight="1" spans="1:25">
      <c r="A274" s="1341" t="s">
        <v>156</v>
      </c>
      <c r="B274" s="1342"/>
      <c r="C274" s="1343" t="s">
        <v>575</v>
      </c>
      <c r="D274" s="1344"/>
      <c r="E274" s="1344"/>
      <c r="F274" s="1344" t="s">
        <v>576</v>
      </c>
      <c r="G274" s="1344"/>
      <c r="H274" s="1344"/>
      <c r="I274" s="1344"/>
      <c r="J274" s="1260"/>
      <c r="K274" s="1294"/>
      <c r="L274" s="1294"/>
      <c r="M274" s="1294"/>
      <c r="N274" s="1294"/>
      <c r="O274" s="1294"/>
      <c r="P274" s="1294"/>
      <c r="Q274" s="1294"/>
      <c r="R274" s="1294"/>
      <c r="S274" s="1294"/>
      <c r="T274" s="1294"/>
      <c r="U274" s="1294"/>
      <c r="V274" s="1294"/>
      <c r="W274" s="1294"/>
      <c r="X274" s="1294"/>
      <c r="Y274" s="1294"/>
    </row>
    <row r="275" ht="13.95" customHeight="1" spans="1:25">
      <c r="A275" s="1341" t="s">
        <v>159</v>
      </c>
      <c r="B275" s="1342"/>
      <c r="C275" s="1345" t="s">
        <v>577</v>
      </c>
      <c r="D275" s="1346"/>
      <c r="E275" s="1346"/>
      <c r="F275" s="1344" t="s">
        <v>578</v>
      </c>
      <c r="G275" s="1344"/>
      <c r="H275" s="1344"/>
      <c r="I275" s="1344"/>
      <c r="J275" s="1260"/>
      <c r="K275" s="1294"/>
      <c r="L275" s="1294"/>
      <c r="M275" s="1294"/>
      <c r="N275" s="1294"/>
      <c r="O275" s="1294"/>
      <c r="P275" s="1294"/>
      <c r="Q275" s="1294"/>
      <c r="R275" s="1294"/>
      <c r="S275" s="1294"/>
      <c r="T275" s="1294"/>
      <c r="U275" s="1294"/>
      <c r="V275" s="1294"/>
      <c r="W275" s="1294"/>
      <c r="X275" s="1294"/>
      <c r="Y275" s="1294"/>
    </row>
    <row r="276" ht="13.95" customHeight="1" spans="1:25">
      <c r="A276" s="1347"/>
      <c r="B276" s="1348"/>
      <c r="C276" s="1349" t="s">
        <v>511</v>
      </c>
      <c r="D276" s="1350"/>
      <c r="E276" s="1350"/>
      <c r="F276" s="1344" t="s">
        <v>579</v>
      </c>
      <c r="G276" s="1344"/>
      <c r="H276" s="1344"/>
      <c r="I276" s="1344"/>
      <c r="J276" s="1260"/>
      <c r="K276" s="1294"/>
      <c r="L276" s="1294"/>
      <c r="M276" s="1294"/>
      <c r="N276" s="1294"/>
      <c r="O276" s="1294"/>
      <c r="P276" s="1294"/>
      <c r="Q276" s="1294"/>
      <c r="R276" s="1294"/>
      <c r="S276" s="1294"/>
      <c r="T276" s="1294"/>
      <c r="U276" s="1294"/>
      <c r="V276" s="1294"/>
      <c r="W276" s="1294"/>
      <c r="X276" s="1294"/>
      <c r="Y276" s="1294"/>
    </row>
    <row r="277" ht="13.95" customHeight="1" spans="1:25">
      <c r="A277" s="1347"/>
      <c r="B277" s="1348"/>
      <c r="C277" s="1343" t="s">
        <v>172</v>
      </c>
      <c r="D277" s="1344"/>
      <c r="E277" s="1344"/>
      <c r="F277" s="1344"/>
      <c r="G277" s="1344"/>
      <c r="H277" s="1344"/>
      <c r="I277" s="1344"/>
      <c r="J277" s="1260"/>
      <c r="K277" s="1294"/>
      <c r="L277" s="1294"/>
      <c r="M277" s="1294"/>
      <c r="N277" s="1294"/>
      <c r="O277" s="1294"/>
      <c r="P277" s="1294"/>
      <c r="Q277" s="1294"/>
      <c r="R277" s="1294"/>
      <c r="S277" s="1294"/>
      <c r="T277" s="1294"/>
      <c r="U277" s="1294"/>
      <c r="V277" s="1294"/>
      <c r="W277" s="1294"/>
      <c r="X277" s="1294"/>
      <c r="Y277" s="1294"/>
    </row>
    <row r="278" ht="13.95" customHeight="1" spans="1:25">
      <c r="A278" s="1351"/>
      <c r="B278" s="1352"/>
      <c r="C278" s="1353" t="s">
        <v>513</v>
      </c>
      <c r="D278" s="1354"/>
      <c r="E278" s="1354"/>
      <c r="F278" s="1344"/>
      <c r="G278" s="1344"/>
      <c r="H278" s="1344"/>
      <c r="I278" s="1344"/>
      <c r="J278" s="1260"/>
      <c r="K278" s="1294"/>
      <c r="L278" s="1294"/>
      <c r="M278" s="1294"/>
      <c r="N278" s="1294"/>
      <c r="O278" s="1294"/>
      <c r="P278" s="1294"/>
      <c r="Q278" s="1294"/>
      <c r="R278" s="1294"/>
      <c r="S278" s="1294"/>
      <c r="T278" s="1294"/>
      <c r="U278" s="1294"/>
      <c r="V278" s="1294"/>
      <c r="W278" s="1294"/>
      <c r="X278" s="1294"/>
      <c r="Y278" s="1294"/>
    </row>
    <row r="279" ht="13.95" customHeight="1" spans="1:25">
      <c r="A279" s="1355" t="s">
        <v>176</v>
      </c>
      <c r="B279" s="1339"/>
      <c r="C279" s="1261" t="s">
        <v>177</v>
      </c>
      <c r="D279" s="1261"/>
      <c r="E279" s="1261"/>
      <c r="F279" s="1261" t="s">
        <v>178</v>
      </c>
      <c r="G279" s="1261"/>
      <c r="H279" s="1261"/>
      <c r="I279" s="1261"/>
      <c r="J279" s="1260"/>
      <c r="K279" s="1294"/>
      <c r="L279" s="1294"/>
      <c r="M279" s="1294"/>
      <c r="N279" s="1294"/>
      <c r="O279" s="1294"/>
      <c r="P279" s="1294"/>
      <c r="Q279" s="1294"/>
      <c r="R279" s="1294"/>
      <c r="S279" s="1294"/>
      <c r="T279" s="1294"/>
      <c r="U279" s="1294"/>
      <c r="V279" s="1294"/>
      <c r="W279" s="1294"/>
      <c r="X279" s="1294"/>
      <c r="Y279" s="1294"/>
    </row>
    <row r="280" ht="13.95" customHeight="1" spans="1:25">
      <c r="A280" s="1356"/>
      <c r="B280" s="1357"/>
      <c r="C280" s="1261" t="s">
        <v>580</v>
      </c>
      <c r="D280" s="1261"/>
      <c r="E280" s="1261"/>
      <c r="F280" s="1344" t="s">
        <v>581</v>
      </c>
      <c r="G280" s="1344"/>
      <c r="H280" s="1344"/>
      <c r="I280" s="1344"/>
      <c r="J280" s="1260"/>
      <c r="K280" s="1294"/>
      <c r="L280" s="1294"/>
      <c r="M280" s="1294"/>
      <c r="N280" s="1294"/>
      <c r="O280" s="1294"/>
      <c r="P280" s="1294"/>
      <c r="Q280" s="1294"/>
      <c r="R280" s="1294"/>
      <c r="S280" s="1294"/>
      <c r="T280" s="1294"/>
      <c r="U280" s="1294"/>
      <c r="V280" s="1294"/>
      <c r="W280" s="1294"/>
      <c r="X280" s="1294"/>
      <c r="Y280" s="1294"/>
    </row>
    <row r="281" ht="13.95" customHeight="1" spans="1:25">
      <c r="A281" s="1358" t="s">
        <v>195</v>
      </c>
      <c r="B281" s="1358" t="s">
        <v>196</v>
      </c>
      <c r="C281" s="1358" t="s">
        <v>197</v>
      </c>
      <c r="D281" s="1358" t="s">
        <v>442</v>
      </c>
      <c r="E281" s="1358" t="s">
        <v>443</v>
      </c>
      <c r="F281" s="1358" t="s">
        <v>444</v>
      </c>
      <c r="G281" s="1358" t="s">
        <v>369</v>
      </c>
      <c r="H281" s="1358" t="s">
        <v>146</v>
      </c>
      <c r="I281" s="1358" t="s">
        <v>148</v>
      </c>
      <c r="J281" s="1387" t="s">
        <v>445</v>
      </c>
      <c r="K281" s="1388"/>
      <c r="L281" s="1388"/>
      <c r="M281" s="1388"/>
      <c r="N281" s="1388"/>
      <c r="O281" s="1388"/>
      <c r="P281" s="1388"/>
      <c r="Q281" s="1388"/>
      <c r="R281" s="1388"/>
      <c r="S281" s="1388"/>
      <c r="T281" s="1388"/>
      <c r="U281" s="1388"/>
      <c r="V281" s="1388"/>
      <c r="W281" s="1388"/>
      <c r="X281" s="1388"/>
      <c r="Y281" s="1388"/>
    </row>
    <row r="282" ht="13.95" customHeight="1" spans="1:25">
      <c r="A282" s="1359"/>
      <c r="B282" s="1359"/>
      <c r="C282" s="369" t="s">
        <v>448</v>
      </c>
      <c r="D282" s="369" t="s">
        <v>449</v>
      </c>
      <c r="E282" s="369" t="s">
        <v>450</v>
      </c>
      <c r="F282" s="1122">
        <v>1</v>
      </c>
      <c r="G282" s="1360">
        <v>0.935</v>
      </c>
      <c r="H282" s="1303">
        <v>10</v>
      </c>
      <c r="I282" s="1303">
        <v>6</v>
      </c>
      <c r="J282" s="1389"/>
      <c r="K282" s="1388"/>
      <c r="L282" s="1388"/>
      <c r="M282" s="1388"/>
      <c r="N282" s="1388"/>
      <c r="O282" s="1388"/>
      <c r="P282" s="1388"/>
      <c r="Q282" s="1388"/>
      <c r="R282" s="1388"/>
      <c r="S282" s="1388"/>
      <c r="T282" s="1388"/>
      <c r="U282" s="1388"/>
      <c r="V282" s="1388"/>
      <c r="W282" s="1388"/>
      <c r="X282" s="1388"/>
      <c r="Y282" s="1388"/>
    </row>
    <row r="283" ht="13.95" customHeight="1" spans="1:25">
      <c r="A283" s="1359"/>
      <c r="B283" s="1359" t="s">
        <v>447</v>
      </c>
      <c r="C283" s="369" t="s">
        <v>214</v>
      </c>
      <c r="D283" s="369" t="s">
        <v>456</v>
      </c>
      <c r="E283" s="369" t="s">
        <v>457</v>
      </c>
      <c r="F283" s="1122">
        <v>1</v>
      </c>
      <c r="G283" s="1361">
        <v>1.006</v>
      </c>
      <c r="H283" s="1303">
        <v>5</v>
      </c>
      <c r="I283" s="1303">
        <v>5</v>
      </c>
      <c r="J283" s="1389"/>
      <c r="K283" s="1388"/>
      <c r="L283" s="1388"/>
      <c r="M283" s="1388"/>
      <c r="N283" s="1388"/>
      <c r="O283" s="1388"/>
      <c r="P283" s="1388"/>
      <c r="Q283" s="1388"/>
      <c r="R283" s="1388"/>
      <c r="S283" s="1388"/>
      <c r="T283" s="1388"/>
      <c r="U283" s="1388"/>
      <c r="V283" s="1388"/>
      <c r="W283" s="1388"/>
      <c r="X283" s="1388"/>
      <c r="Y283" s="1388"/>
    </row>
    <row r="284" ht="13.95" customHeight="1" spans="1:25">
      <c r="A284" s="1359" t="s">
        <v>446</v>
      </c>
      <c r="B284" s="1327"/>
      <c r="C284" s="370" t="s">
        <v>522</v>
      </c>
      <c r="D284" s="370" t="s">
        <v>523</v>
      </c>
      <c r="E284" s="370" t="s">
        <v>524</v>
      </c>
      <c r="F284" s="1122">
        <v>1</v>
      </c>
      <c r="G284" s="370" t="s">
        <v>223</v>
      </c>
      <c r="H284" s="370">
        <v>2</v>
      </c>
      <c r="I284" s="1303">
        <v>2</v>
      </c>
      <c r="J284" s="1389"/>
      <c r="K284" s="1388"/>
      <c r="L284" s="1388"/>
      <c r="M284" s="1388"/>
      <c r="N284" s="1388"/>
      <c r="O284" s="1388"/>
      <c r="P284" s="1388"/>
      <c r="Q284" s="1388"/>
      <c r="R284" s="1388"/>
      <c r="S284" s="1388"/>
      <c r="T284" s="1388"/>
      <c r="U284" s="1388"/>
      <c r="V284" s="1388"/>
      <c r="W284" s="1388"/>
      <c r="X284" s="1388"/>
      <c r="Y284" s="1388"/>
    </row>
    <row r="285" ht="13.95" customHeight="1" spans="1:25">
      <c r="A285" s="1362"/>
      <c r="B285" s="1327"/>
      <c r="C285" s="370" t="s">
        <v>582</v>
      </c>
      <c r="D285" s="370" t="s">
        <v>583</v>
      </c>
      <c r="E285" s="370"/>
      <c r="F285" s="1122" t="s">
        <v>584</v>
      </c>
      <c r="G285" s="1363" t="s">
        <v>585</v>
      </c>
      <c r="H285" s="1364">
        <v>3</v>
      </c>
      <c r="I285" s="1364">
        <v>3</v>
      </c>
      <c r="J285" s="1389"/>
      <c r="K285" s="1388"/>
      <c r="L285" s="1388"/>
      <c r="M285" s="1388"/>
      <c r="N285" s="1388"/>
      <c r="O285" s="1388"/>
      <c r="P285" s="1388"/>
      <c r="Q285" s="1388"/>
      <c r="R285" s="1388"/>
      <c r="S285" s="1388"/>
      <c r="T285" s="1388"/>
      <c r="U285" s="1388"/>
      <c r="V285" s="1388"/>
      <c r="W285" s="1388"/>
      <c r="X285" s="1388"/>
      <c r="Y285" s="1388"/>
    </row>
    <row r="286" ht="13.95" customHeight="1" spans="1:25">
      <c r="A286" s="1362"/>
      <c r="B286" s="1327"/>
      <c r="C286" s="370" t="s">
        <v>586</v>
      </c>
      <c r="D286" s="370" t="s">
        <v>587</v>
      </c>
      <c r="E286" s="370"/>
      <c r="F286" s="1122" t="s">
        <v>588</v>
      </c>
      <c r="G286" s="1365">
        <v>0.0274</v>
      </c>
      <c r="H286" s="1364">
        <v>3</v>
      </c>
      <c r="I286" s="1364">
        <v>3</v>
      </c>
      <c r="J286" s="1389"/>
      <c r="K286" s="1388"/>
      <c r="L286" s="1388"/>
      <c r="M286" s="1388"/>
      <c r="N286" s="1388"/>
      <c r="O286" s="1388"/>
      <c r="P286" s="1388"/>
      <c r="Q286" s="1388"/>
      <c r="R286" s="1388"/>
      <c r="S286" s="1388"/>
      <c r="T286" s="1388"/>
      <c r="U286" s="1388"/>
      <c r="V286" s="1388"/>
      <c r="W286" s="1388"/>
      <c r="X286" s="1388"/>
      <c r="Y286" s="1388"/>
    </row>
    <row r="287" ht="13.95" customHeight="1" spans="1:25">
      <c r="A287" s="1362"/>
      <c r="B287" s="1327"/>
      <c r="C287" s="370" t="s">
        <v>589</v>
      </c>
      <c r="D287" s="370" t="s">
        <v>583</v>
      </c>
      <c r="E287" s="370"/>
      <c r="F287" s="1122" t="s">
        <v>590</v>
      </c>
      <c r="G287" s="370" t="s">
        <v>591</v>
      </c>
      <c r="H287" s="370">
        <v>2</v>
      </c>
      <c r="I287" s="1303">
        <v>1.5</v>
      </c>
      <c r="J287" s="1389"/>
      <c r="K287" s="1388"/>
      <c r="L287" s="1388"/>
      <c r="M287" s="1388"/>
      <c r="N287" s="1388"/>
      <c r="O287" s="1388"/>
      <c r="P287" s="1388"/>
      <c r="Q287" s="1388"/>
      <c r="R287" s="1388"/>
      <c r="S287" s="1388"/>
      <c r="T287" s="1388"/>
      <c r="U287" s="1388"/>
      <c r="V287" s="1388"/>
      <c r="W287" s="1388"/>
      <c r="X287" s="1388"/>
      <c r="Y287" s="1388"/>
    </row>
    <row r="288" ht="13.95" customHeight="1" spans="1:25">
      <c r="A288" s="1362"/>
      <c r="B288" s="1327"/>
      <c r="C288" s="370" t="s">
        <v>592</v>
      </c>
      <c r="D288" s="370" t="s">
        <v>583</v>
      </c>
      <c r="E288" s="370"/>
      <c r="F288" s="1122" t="s">
        <v>593</v>
      </c>
      <c r="G288" s="370" t="s">
        <v>594</v>
      </c>
      <c r="H288" s="370">
        <v>3</v>
      </c>
      <c r="I288" s="1303">
        <v>3</v>
      </c>
      <c r="J288" s="1389"/>
      <c r="K288" s="1388"/>
      <c r="L288" s="1388"/>
      <c r="M288" s="1388"/>
      <c r="N288" s="1388"/>
      <c r="O288" s="1388"/>
      <c r="P288" s="1388"/>
      <c r="Q288" s="1388"/>
      <c r="R288" s="1388"/>
      <c r="S288" s="1388"/>
      <c r="T288" s="1388"/>
      <c r="U288" s="1388"/>
      <c r="V288" s="1388"/>
      <c r="W288" s="1388"/>
      <c r="X288" s="1388"/>
      <c r="Y288" s="1388"/>
    </row>
    <row r="289" ht="13.95" customHeight="1" spans="1:25">
      <c r="A289" s="1362"/>
      <c r="B289" s="1327"/>
      <c r="C289" s="370" t="s">
        <v>595</v>
      </c>
      <c r="D289" s="370" t="s">
        <v>583</v>
      </c>
      <c r="E289" s="370"/>
      <c r="F289" s="1122" t="s">
        <v>596</v>
      </c>
      <c r="G289" s="370" t="s">
        <v>597</v>
      </c>
      <c r="H289" s="370">
        <v>3</v>
      </c>
      <c r="I289" s="1303">
        <v>3</v>
      </c>
      <c r="J289" s="1389"/>
      <c r="K289" s="1388"/>
      <c r="L289" s="1388"/>
      <c r="M289" s="1388"/>
      <c r="N289" s="1388"/>
      <c r="O289" s="1388"/>
      <c r="P289" s="1388"/>
      <c r="Q289" s="1388"/>
      <c r="R289" s="1388"/>
      <c r="S289" s="1388"/>
      <c r="T289" s="1388"/>
      <c r="U289" s="1388"/>
      <c r="V289" s="1388"/>
      <c r="W289" s="1388"/>
      <c r="X289" s="1388"/>
      <c r="Y289" s="1388"/>
    </row>
    <row r="290" ht="13.95" customHeight="1" spans="1:25">
      <c r="A290" s="1362"/>
      <c r="B290" s="1327"/>
      <c r="C290" s="370" t="s">
        <v>598</v>
      </c>
      <c r="D290" s="370" t="s">
        <v>599</v>
      </c>
      <c r="E290" s="370"/>
      <c r="F290" s="1122" t="s">
        <v>571</v>
      </c>
      <c r="G290" s="1122">
        <v>0.9</v>
      </c>
      <c r="H290" s="370">
        <v>2</v>
      </c>
      <c r="I290" s="1303">
        <v>2</v>
      </c>
      <c r="J290" s="1389"/>
      <c r="K290" s="1388"/>
      <c r="L290" s="1388"/>
      <c r="M290" s="1388"/>
      <c r="N290" s="1388"/>
      <c r="O290" s="1388"/>
      <c r="P290" s="1388"/>
      <c r="Q290" s="1388"/>
      <c r="R290" s="1388"/>
      <c r="S290" s="1388"/>
      <c r="T290" s="1388"/>
      <c r="U290" s="1388"/>
      <c r="V290" s="1388"/>
      <c r="W290" s="1388"/>
      <c r="X290" s="1388"/>
      <c r="Y290" s="1388"/>
    </row>
    <row r="291" ht="13.95" customHeight="1" spans="1:25">
      <c r="A291" s="1362"/>
      <c r="B291" s="1327"/>
      <c r="C291" s="369" t="s">
        <v>255</v>
      </c>
      <c r="D291" s="369" t="s">
        <v>600</v>
      </c>
      <c r="E291" s="1366"/>
      <c r="F291" s="1367" t="s">
        <v>601</v>
      </c>
      <c r="G291" s="1367" t="s">
        <v>602</v>
      </c>
      <c r="H291" s="1303">
        <v>2</v>
      </c>
      <c r="I291" s="1303">
        <v>2</v>
      </c>
      <c r="J291" s="1389"/>
      <c r="K291" s="1388"/>
      <c r="L291" s="1388"/>
      <c r="M291" s="1388"/>
      <c r="N291" s="1388"/>
      <c r="O291" s="1388"/>
      <c r="P291" s="1388"/>
      <c r="Q291" s="1388"/>
      <c r="R291" s="1388"/>
      <c r="S291" s="1388"/>
      <c r="T291" s="1388"/>
      <c r="U291" s="1388"/>
      <c r="V291" s="1388"/>
      <c r="W291" s="1388"/>
      <c r="X291" s="1388"/>
      <c r="Y291" s="1388"/>
    </row>
    <row r="292" ht="13.95" customHeight="1" spans="1:25">
      <c r="A292" s="1362"/>
      <c r="B292" s="1327"/>
      <c r="C292" s="369" t="s">
        <v>259</v>
      </c>
      <c r="D292" s="369" t="s">
        <v>600</v>
      </c>
      <c r="E292" s="1366"/>
      <c r="F292" s="782" t="s">
        <v>603</v>
      </c>
      <c r="G292" s="1367" t="s">
        <v>604</v>
      </c>
      <c r="H292" s="1303">
        <v>2</v>
      </c>
      <c r="I292" s="1303">
        <v>2</v>
      </c>
      <c r="J292" s="1389"/>
      <c r="K292" s="1388"/>
      <c r="L292" s="1388"/>
      <c r="M292" s="1388"/>
      <c r="N292" s="1388"/>
      <c r="O292" s="1388"/>
      <c r="P292" s="1388"/>
      <c r="Q292" s="1388"/>
      <c r="R292" s="1388"/>
      <c r="S292" s="1388"/>
      <c r="T292" s="1388"/>
      <c r="U292" s="1388"/>
      <c r="V292" s="1388"/>
      <c r="W292" s="1388"/>
      <c r="X292" s="1388"/>
      <c r="Y292" s="1388"/>
    </row>
    <row r="293" ht="13.95" customHeight="1" spans="1:25">
      <c r="A293" s="1362"/>
      <c r="B293" s="1312"/>
      <c r="C293" s="370" t="s">
        <v>605</v>
      </c>
      <c r="D293" s="370" t="s">
        <v>606</v>
      </c>
      <c r="E293" s="370"/>
      <c r="F293" s="1122">
        <v>1</v>
      </c>
      <c r="G293" s="1122">
        <v>1</v>
      </c>
      <c r="H293" s="370">
        <v>2</v>
      </c>
      <c r="I293" s="1303">
        <v>2</v>
      </c>
      <c r="J293" s="1389"/>
      <c r="K293" s="1388"/>
      <c r="L293" s="1388"/>
      <c r="M293" s="1388"/>
      <c r="N293" s="1388"/>
      <c r="O293" s="1388"/>
      <c r="P293" s="1388"/>
      <c r="Q293" s="1388"/>
      <c r="R293" s="1388"/>
      <c r="S293" s="1388"/>
      <c r="T293" s="1388"/>
      <c r="U293" s="1388"/>
      <c r="V293" s="1388"/>
      <c r="W293" s="1388"/>
      <c r="X293" s="1388"/>
      <c r="Y293" s="1388"/>
    </row>
    <row r="294" ht="13.95" customHeight="1" spans="1:25">
      <c r="A294" s="1368"/>
      <c r="B294" s="217" t="s">
        <v>458</v>
      </c>
      <c r="C294" s="369"/>
      <c r="D294" s="390"/>
      <c r="E294" s="390"/>
      <c r="F294" s="1122"/>
      <c r="G294" s="1122"/>
      <c r="H294" s="1303"/>
      <c r="I294" s="1303"/>
      <c r="J294" s="1260"/>
      <c r="K294" s="1294"/>
      <c r="L294" s="1294"/>
      <c r="M294" s="1294"/>
      <c r="N294" s="1294"/>
      <c r="O294" s="1294"/>
      <c r="P294" s="1294"/>
      <c r="Q294" s="1294"/>
      <c r="R294" s="1294"/>
      <c r="S294" s="1294"/>
      <c r="T294" s="1294"/>
      <c r="U294" s="1294"/>
      <c r="V294" s="1294"/>
      <c r="W294" s="1294"/>
      <c r="X294" s="1294"/>
      <c r="Y294" s="1294"/>
    </row>
    <row r="295" ht="13.95" customHeight="1" spans="1:25">
      <c r="A295" s="1368"/>
      <c r="B295" s="217"/>
      <c r="C295" s="369" t="s">
        <v>258</v>
      </c>
      <c r="D295" s="390" t="s">
        <v>525</v>
      </c>
      <c r="E295" s="390"/>
      <c r="F295" s="1122">
        <v>1</v>
      </c>
      <c r="G295" s="1122">
        <v>0.98</v>
      </c>
      <c r="H295" s="1303">
        <v>5</v>
      </c>
      <c r="I295" s="1303">
        <v>3</v>
      </c>
      <c r="J295" s="1390" t="s">
        <v>607</v>
      </c>
      <c r="K295" s="1391"/>
      <c r="L295" s="1391"/>
      <c r="M295" s="1391"/>
      <c r="N295" s="1391"/>
      <c r="O295" s="1391"/>
      <c r="P295" s="1391"/>
      <c r="Q295" s="1391"/>
      <c r="R295" s="1391"/>
      <c r="S295" s="1391"/>
      <c r="T295" s="1391"/>
      <c r="U295" s="1391"/>
      <c r="V295" s="1391"/>
      <c r="W295" s="1391"/>
      <c r="X295" s="1391"/>
      <c r="Y295" s="1391"/>
    </row>
    <row r="296" ht="13.95" customHeight="1" spans="1:25">
      <c r="A296" s="1368"/>
      <c r="B296" s="217"/>
      <c r="C296" s="637" t="s">
        <v>272</v>
      </c>
      <c r="D296" s="643" t="s">
        <v>608</v>
      </c>
      <c r="E296" s="1369"/>
      <c r="F296" s="1370">
        <v>0.9</v>
      </c>
      <c r="G296" s="1122">
        <v>0.9</v>
      </c>
      <c r="H296" s="1303">
        <v>2</v>
      </c>
      <c r="I296" s="1303">
        <v>2</v>
      </c>
      <c r="J296" s="1260"/>
      <c r="K296" s="1294"/>
      <c r="L296" s="1294"/>
      <c r="M296" s="1294"/>
      <c r="N296" s="1294"/>
      <c r="O296" s="1294"/>
      <c r="P296" s="1294"/>
      <c r="Q296" s="1294"/>
      <c r="R296" s="1294"/>
      <c r="S296" s="1294"/>
      <c r="T296" s="1294"/>
      <c r="U296" s="1294"/>
      <c r="V296" s="1294"/>
      <c r="W296" s="1294"/>
      <c r="X296" s="1294"/>
      <c r="Y296" s="1294"/>
    </row>
    <row r="297" ht="13.95" customHeight="1" spans="1:25">
      <c r="A297" s="1368"/>
      <c r="B297" s="217"/>
      <c r="C297" s="637" t="s">
        <v>609</v>
      </c>
      <c r="D297" s="1369" t="s">
        <v>610</v>
      </c>
      <c r="E297" s="1369"/>
      <c r="F297" s="1370">
        <v>0.9</v>
      </c>
      <c r="G297" s="1122">
        <v>0.97</v>
      </c>
      <c r="H297" s="1303">
        <v>3</v>
      </c>
      <c r="I297" s="1303">
        <v>3</v>
      </c>
      <c r="J297" s="1260"/>
      <c r="K297" s="1294"/>
      <c r="L297" s="1294"/>
      <c r="M297" s="1294"/>
      <c r="N297" s="1294"/>
      <c r="O297" s="1294"/>
      <c r="P297" s="1294"/>
      <c r="Q297" s="1294"/>
      <c r="R297" s="1294"/>
      <c r="S297" s="1294"/>
      <c r="T297" s="1294"/>
      <c r="U297" s="1294"/>
      <c r="V297" s="1294"/>
      <c r="W297" s="1294"/>
      <c r="X297" s="1294"/>
      <c r="Y297" s="1294"/>
    </row>
    <row r="298" ht="13.95" customHeight="1" spans="1:25">
      <c r="A298" s="1368"/>
      <c r="B298" s="217"/>
      <c r="C298" s="637" t="s">
        <v>275</v>
      </c>
      <c r="D298" s="643" t="s">
        <v>611</v>
      </c>
      <c r="E298" s="1369"/>
      <c r="F298" s="1370">
        <v>0.6</v>
      </c>
      <c r="G298" s="1122">
        <v>0.72</v>
      </c>
      <c r="H298" s="1303">
        <v>3</v>
      </c>
      <c r="I298" s="1303">
        <v>3</v>
      </c>
      <c r="J298" s="1260"/>
      <c r="K298" s="1294"/>
      <c r="L298" s="1294"/>
      <c r="M298" s="1294"/>
      <c r="N298" s="1294"/>
      <c r="O298" s="1294"/>
      <c r="P298" s="1294"/>
      <c r="Q298" s="1294"/>
      <c r="R298" s="1294"/>
      <c r="S298" s="1294"/>
      <c r="T298" s="1294"/>
      <c r="U298" s="1294"/>
      <c r="V298" s="1294"/>
      <c r="W298" s="1294"/>
      <c r="X298" s="1294"/>
      <c r="Y298" s="1294"/>
    </row>
    <row r="299" ht="13.95" customHeight="1" spans="1:25">
      <c r="A299" s="1368"/>
      <c r="B299" s="217"/>
      <c r="C299" s="637" t="s">
        <v>279</v>
      </c>
      <c r="D299" s="1369" t="s">
        <v>612</v>
      </c>
      <c r="E299" s="1369"/>
      <c r="F299" s="1370">
        <v>0.96</v>
      </c>
      <c r="G299" s="1122">
        <v>1</v>
      </c>
      <c r="H299" s="1303">
        <v>3</v>
      </c>
      <c r="I299" s="1303">
        <v>3</v>
      </c>
      <c r="J299" s="1260"/>
      <c r="K299" s="1294"/>
      <c r="L299" s="1294"/>
      <c r="M299" s="1294"/>
      <c r="N299" s="1294"/>
      <c r="O299" s="1294"/>
      <c r="P299" s="1294"/>
      <c r="Q299" s="1294"/>
      <c r="R299" s="1294"/>
      <c r="S299" s="1294"/>
      <c r="T299" s="1294"/>
      <c r="U299" s="1294"/>
      <c r="V299" s="1294"/>
      <c r="W299" s="1294"/>
      <c r="X299" s="1294"/>
      <c r="Y299" s="1294"/>
    </row>
    <row r="300" ht="13.95" customHeight="1" spans="1:25">
      <c r="A300" s="1368"/>
      <c r="B300" s="217"/>
      <c r="C300" s="637" t="s">
        <v>280</v>
      </c>
      <c r="D300" s="1369" t="s">
        <v>613</v>
      </c>
      <c r="E300" s="1369"/>
      <c r="F300" s="1370">
        <v>0.98</v>
      </c>
      <c r="G300" s="1122">
        <v>1</v>
      </c>
      <c r="H300" s="1303">
        <v>3</v>
      </c>
      <c r="I300" s="1303">
        <v>3</v>
      </c>
      <c r="J300" s="1260"/>
      <c r="K300" s="1294"/>
      <c r="L300" s="1294"/>
      <c r="M300" s="1294"/>
      <c r="N300" s="1294"/>
      <c r="O300" s="1294"/>
      <c r="P300" s="1294"/>
      <c r="Q300" s="1294"/>
      <c r="R300" s="1294"/>
      <c r="S300" s="1294"/>
      <c r="T300" s="1294"/>
      <c r="U300" s="1294"/>
      <c r="V300" s="1294"/>
      <c r="W300" s="1294"/>
      <c r="X300" s="1294"/>
      <c r="Y300" s="1294"/>
    </row>
    <row r="301" ht="13.95" customHeight="1" spans="1:25">
      <c r="A301" s="1368"/>
      <c r="B301" s="217"/>
      <c r="C301" s="369"/>
      <c r="D301" s="390"/>
      <c r="E301" s="390"/>
      <c r="F301" s="1371"/>
      <c r="G301" s="370"/>
      <c r="H301" s="1303"/>
      <c r="I301" s="1364"/>
      <c r="J301" s="1260"/>
      <c r="K301" s="1294"/>
      <c r="L301" s="1294"/>
      <c r="M301" s="1294"/>
      <c r="N301" s="1294"/>
      <c r="O301" s="1294"/>
      <c r="P301" s="1294"/>
      <c r="Q301" s="1294"/>
      <c r="R301" s="1294"/>
      <c r="S301" s="1294"/>
      <c r="T301" s="1294"/>
      <c r="U301" s="1294"/>
      <c r="V301" s="1294"/>
      <c r="W301" s="1294"/>
      <c r="X301" s="1294"/>
      <c r="Y301" s="1294"/>
    </row>
    <row r="302" ht="13.95" customHeight="1" spans="1:25">
      <c r="A302" s="1368"/>
      <c r="B302" s="217" t="s">
        <v>463</v>
      </c>
      <c r="C302" s="369"/>
      <c r="D302" s="369"/>
      <c r="E302" s="390"/>
      <c r="F302" s="1371"/>
      <c r="G302" s="370"/>
      <c r="H302" s="1303"/>
      <c r="I302" s="1364"/>
      <c r="J302" s="1260"/>
      <c r="K302" s="1294"/>
      <c r="L302" s="1294"/>
      <c r="M302" s="1294"/>
      <c r="N302" s="1294"/>
      <c r="O302" s="1294"/>
      <c r="P302" s="1294"/>
      <c r="Q302" s="1294"/>
      <c r="R302" s="1294"/>
      <c r="S302" s="1294"/>
      <c r="T302" s="1294"/>
      <c r="U302" s="1294"/>
      <c r="V302" s="1294"/>
      <c r="W302" s="1294"/>
      <c r="X302" s="1294"/>
      <c r="Y302" s="1294"/>
    </row>
    <row r="303" ht="13.95" customHeight="1" spans="1:25">
      <c r="A303" s="1368"/>
      <c r="B303" s="217"/>
      <c r="C303" s="369" t="s">
        <v>614</v>
      </c>
      <c r="D303" s="369" t="s">
        <v>615</v>
      </c>
      <c r="E303" s="390"/>
      <c r="F303" s="1370">
        <v>1</v>
      </c>
      <c r="G303" s="1122">
        <v>1</v>
      </c>
      <c r="H303" s="1303">
        <v>4</v>
      </c>
      <c r="I303" s="1303">
        <v>4</v>
      </c>
      <c r="J303" s="1260"/>
      <c r="K303" s="1294"/>
      <c r="L303" s="1294"/>
      <c r="M303" s="1294"/>
      <c r="N303" s="1294"/>
      <c r="O303" s="1294"/>
      <c r="P303" s="1294"/>
      <c r="Q303" s="1294"/>
      <c r="R303" s="1294"/>
      <c r="S303" s="1294"/>
      <c r="T303" s="1294"/>
      <c r="U303" s="1294"/>
      <c r="V303" s="1294"/>
      <c r="W303" s="1294"/>
      <c r="X303" s="1294"/>
      <c r="Y303" s="1294"/>
    </row>
    <row r="304" ht="13.95" customHeight="1" spans="1:25">
      <c r="A304" s="1368"/>
      <c r="B304" s="217"/>
      <c r="C304" s="390" t="s">
        <v>270</v>
      </c>
      <c r="D304" s="369" t="s">
        <v>616</v>
      </c>
      <c r="E304" s="390" t="s">
        <v>617</v>
      </c>
      <c r="F304" s="1370">
        <v>1</v>
      </c>
      <c r="G304" s="1122">
        <v>1</v>
      </c>
      <c r="H304" s="1303">
        <v>5</v>
      </c>
      <c r="I304" s="1303">
        <v>5</v>
      </c>
      <c r="J304" s="1260"/>
      <c r="K304" s="1294"/>
      <c r="L304" s="1294"/>
      <c r="M304" s="1294"/>
      <c r="N304" s="1294"/>
      <c r="O304" s="1294"/>
      <c r="P304" s="1294"/>
      <c r="Q304" s="1294"/>
      <c r="R304" s="1294"/>
      <c r="S304" s="1294"/>
      <c r="T304" s="1294"/>
      <c r="U304" s="1294"/>
      <c r="V304" s="1294"/>
      <c r="W304" s="1294"/>
      <c r="X304" s="1294"/>
      <c r="Y304" s="1294"/>
    </row>
    <row r="305" ht="13.95" customHeight="1" spans="1:25">
      <c r="A305" s="1368"/>
      <c r="B305" s="786" t="s">
        <v>474</v>
      </c>
      <c r="C305" s="390" t="s">
        <v>281</v>
      </c>
      <c r="D305" s="369" t="s">
        <v>475</v>
      </c>
      <c r="E305" s="390" t="s">
        <v>476</v>
      </c>
      <c r="F305" s="1370">
        <v>1</v>
      </c>
      <c r="G305" s="1126">
        <v>0.5476</v>
      </c>
      <c r="H305" s="1303">
        <v>5</v>
      </c>
      <c r="I305" s="1303">
        <v>5</v>
      </c>
      <c r="J305" s="1260"/>
      <c r="K305" s="1294"/>
      <c r="L305" s="1294"/>
      <c r="M305" s="1294"/>
      <c r="N305" s="1294"/>
      <c r="O305" s="1294"/>
      <c r="P305" s="1294"/>
      <c r="Q305" s="1294"/>
      <c r="R305" s="1294"/>
      <c r="S305" s="1294"/>
      <c r="T305" s="1294"/>
      <c r="U305" s="1294"/>
      <c r="V305" s="1294"/>
      <c r="W305" s="1294"/>
      <c r="X305" s="1294"/>
      <c r="Y305" s="1294"/>
    </row>
    <row r="306" ht="13.95" customHeight="1" spans="1:25">
      <c r="A306" s="1368"/>
      <c r="B306" s="1327"/>
      <c r="C306" s="390"/>
      <c r="D306" s="390"/>
      <c r="E306" s="390"/>
      <c r="F306" s="1370"/>
      <c r="G306" s="370"/>
      <c r="H306" s="370"/>
      <c r="I306" s="1364"/>
      <c r="J306" s="1260"/>
      <c r="K306" s="1294"/>
      <c r="L306" s="1294"/>
      <c r="M306" s="1294"/>
      <c r="N306" s="1294"/>
      <c r="O306" s="1294"/>
      <c r="P306" s="1294"/>
      <c r="Q306" s="1294"/>
      <c r="R306" s="1294"/>
      <c r="S306" s="1294"/>
      <c r="T306" s="1294"/>
      <c r="U306" s="1294"/>
      <c r="V306" s="1294"/>
      <c r="W306" s="1294"/>
      <c r="X306" s="1294"/>
      <c r="Y306" s="1294"/>
    </row>
    <row r="307" ht="13.95" customHeight="1" spans="1:25">
      <c r="A307" s="1340"/>
      <c r="B307" s="1312"/>
      <c r="C307" s="390" t="s">
        <v>277</v>
      </c>
      <c r="D307" s="390" t="s">
        <v>477</v>
      </c>
      <c r="E307" s="390" t="s">
        <v>478</v>
      </c>
      <c r="F307" s="1370">
        <v>1</v>
      </c>
      <c r="G307" s="1126">
        <v>1.3322</v>
      </c>
      <c r="H307" s="1303">
        <v>5</v>
      </c>
      <c r="I307" s="1303">
        <v>0</v>
      </c>
      <c r="J307" s="1260"/>
      <c r="K307" s="1294"/>
      <c r="L307" s="1294"/>
      <c r="M307" s="1294"/>
      <c r="N307" s="1294"/>
      <c r="O307" s="1294"/>
      <c r="P307" s="1294"/>
      <c r="Q307" s="1294"/>
      <c r="R307" s="1294"/>
      <c r="S307" s="1294"/>
      <c r="T307" s="1294"/>
      <c r="U307" s="1294"/>
      <c r="V307" s="1294"/>
      <c r="W307" s="1294"/>
      <c r="X307" s="1294"/>
      <c r="Y307" s="1294"/>
    </row>
    <row r="308" ht="13.95" customHeight="1" spans="1:25">
      <c r="A308" s="1372" t="s">
        <v>618</v>
      </c>
      <c r="B308" s="217"/>
      <c r="C308" s="390"/>
      <c r="D308" s="390"/>
      <c r="E308" s="390"/>
      <c r="F308" s="370"/>
      <c r="G308" s="370"/>
      <c r="H308" s="1303"/>
      <c r="I308" s="1303"/>
      <c r="J308" s="1375"/>
      <c r="K308" s="1392"/>
      <c r="L308" s="1392"/>
      <c r="M308" s="1392"/>
      <c r="N308" s="1392"/>
      <c r="O308" s="1392"/>
      <c r="P308" s="1392"/>
      <c r="Q308" s="1392"/>
      <c r="R308" s="1392"/>
      <c r="S308" s="1392"/>
      <c r="T308" s="1392"/>
      <c r="U308" s="1392"/>
      <c r="V308" s="1392"/>
      <c r="W308" s="1392"/>
      <c r="X308" s="1392"/>
      <c r="Y308" s="1392"/>
    </row>
    <row r="309" ht="13.95" customHeight="1" spans="1:25">
      <c r="A309" s="1368"/>
      <c r="B309" s="1304" t="s">
        <v>486</v>
      </c>
      <c r="C309" s="1373" t="s">
        <v>487</v>
      </c>
      <c r="D309" s="390" t="s">
        <v>619</v>
      </c>
      <c r="E309" s="390"/>
      <c r="F309" s="1374">
        <v>1</v>
      </c>
      <c r="G309" s="1126">
        <v>1</v>
      </c>
      <c r="H309" s="1364">
        <v>3</v>
      </c>
      <c r="I309" s="1364">
        <v>3</v>
      </c>
      <c r="J309" s="1260"/>
      <c r="K309" s="1294"/>
      <c r="L309" s="1294"/>
      <c r="M309" s="1294"/>
      <c r="N309" s="1294"/>
      <c r="O309" s="1294"/>
      <c r="P309" s="1294"/>
      <c r="Q309" s="1294"/>
      <c r="R309" s="1294"/>
      <c r="S309" s="1294"/>
      <c r="T309" s="1294"/>
      <c r="U309" s="1294"/>
      <c r="V309" s="1294"/>
      <c r="W309" s="1294"/>
      <c r="X309" s="1294"/>
      <c r="Y309" s="1294"/>
    </row>
    <row r="310" ht="13.95" customHeight="1" spans="1:25">
      <c r="A310" s="1368"/>
      <c r="B310" s="1304"/>
      <c r="C310" s="1373" t="s">
        <v>620</v>
      </c>
      <c r="D310" s="390" t="s">
        <v>621</v>
      </c>
      <c r="E310" s="390"/>
      <c r="F310" s="1374">
        <v>0.95</v>
      </c>
      <c r="G310" s="1126">
        <v>0.9</v>
      </c>
      <c r="H310" s="1364">
        <v>3</v>
      </c>
      <c r="I310" s="1364">
        <v>3</v>
      </c>
      <c r="J310" s="1260"/>
      <c r="K310" s="1294"/>
      <c r="L310" s="1294"/>
      <c r="M310" s="1294"/>
      <c r="N310" s="1294"/>
      <c r="O310" s="1294"/>
      <c r="P310" s="1294"/>
      <c r="Q310" s="1294"/>
      <c r="R310" s="1294"/>
      <c r="S310" s="1294"/>
      <c r="T310" s="1294"/>
      <c r="U310" s="1294"/>
      <c r="V310" s="1294"/>
      <c r="W310" s="1294"/>
      <c r="X310" s="1294"/>
      <c r="Y310" s="1294"/>
    </row>
    <row r="311" ht="13.95" customHeight="1" spans="1:25">
      <c r="A311" s="1368"/>
      <c r="B311" s="1304"/>
      <c r="C311" s="899" t="s">
        <v>489</v>
      </c>
      <c r="D311" s="390" t="s">
        <v>622</v>
      </c>
      <c r="E311" s="390"/>
      <c r="F311" s="1374">
        <v>1</v>
      </c>
      <c r="G311" s="228">
        <v>1</v>
      </c>
      <c r="H311" s="1364">
        <v>3</v>
      </c>
      <c r="I311" s="1364">
        <v>3</v>
      </c>
      <c r="J311" s="1375"/>
      <c r="K311" s="1392"/>
      <c r="L311" s="1392"/>
      <c r="M311" s="1392"/>
      <c r="N311" s="1392"/>
      <c r="O311" s="1392"/>
      <c r="P311" s="1392"/>
      <c r="Q311" s="1392"/>
      <c r="R311" s="1392"/>
      <c r="S311" s="1392"/>
      <c r="T311" s="1392"/>
      <c r="U311" s="1392"/>
      <c r="V311" s="1392"/>
      <c r="W311" s="1392"/>
      <c r="X311" s="1392"/>
      <c r="Y311" s="1392"/>
    </row>
    <row r="312" ht="13.95" customHeight="1" spans="1:25">
      <c r="A312" s="1368"/>
      <c r="B312" s="1304"/>
      <c r="C312" s="1260"/>
      <c r="D312" s="1375"/>
      <c r="E312" s="1260"/>
      <c r="F312" s="1376"/>
      <c r="G312" s="1364"/>
      <c r="H312" s="1364"/>
      <c r="I312" s="1364"/>
      <c r="J312" s="1260"/>
      <c r="K312" s="1294"/>
      <c r="L312" s="1294"/>
      <c r="M312" s="1294"/>
      <c r="N312" s="1294"/>
      <c r="O312" s="1294"/>
      <c r="P312" s="1294"/>
      <c r="Q312" s="1294"/>
      <c r="R312" s="1294"/>
      <c r="S312" s="1294"/>
      <c r="T312" s="1294"/>
      <c r="U312" s="1294"/>
      <c r="V312" s="1294"/>
      <c r="W312" s="1294"/>
      <c r="X312" s="1294"/>
      <c r="Y312" s="1294"/>
    </row>
    <row r="313" ht="13.95" customHeight="1" spans="1:25">
      <c r="A313" s="1368"/>
      <c r="B313" s="1377" t="s">
        <v>316</v>
      </c>
      <c r="C313" s="1378" t="s">
        <v>491</v>
      </c>
      <c r="D313" s="1379" t="s">
        <v>623</v>
      </c>
      <c r="E313" s="1379"/>
      <c r="F313" s="1380" t="s">
        <v>493</v>
      </c>
      <c r="G313" s="1380" t="s">
        <v>494</v>
      </c>
      <c r="H313" s="1381">
        <v>5</v>
      </c>
      <c r="I313" s="1393">
        <v>5</v>
      </c>
      <c r="J313" s="1260"/>
      <c r="K313" s="1294"/>
      <c r="L313" s="1294"/>
      <c r="M313" s="1294"/>
      <c r="N313" s="1294"/>
      <c r="O313" s="1294"/>
      <c r="P313" s="1294"/>
      <c r="Q313" s="1294"/>
      <c r="R313" s="1294"/>
      <c r="S313" s="1294"/>
      <c r="T313" s="1294"/>
      <c r="U313" s="1294"/>
      <c r="V313" s="1294"/>
      <c r="W313" s="1294"/>
      <c r="X313" s="1294"/>
      <c r="Y313" s="1294"/>
    </row>
    <row r="314" ht="13.95" customHeight="1" spans="1:25">
      <c r="A314" s="1340"/>
      <c r="B314" s="1312"/>
      <c r="C314" s="390" t="s">
        <v>317</v>
      </c>
      <c r="D314" s="390" t="s">
        <v>495</v>
      </c>
      <c r="E314" s="390" t="s">
        <v>496</v>
      </c>
      <c r="F314" s="1382" t="s">
        <v>349</v>
      </c>
      <c r="G314" s="1382" t="s">
        <v>349</v>
      </c>
      <c r="H314" s="1364">
        <v>5</v>
      </c>
      <c r="I314" s="1364">
        <v>5</v>
      </c>
      <c r="J314" s="1260"/>
      <c r="K314" s="1294"/>
      <c r="L314" s="1294"/>
      <c r="M314" s="1294"/>
      <c r="N314" s="1294"/>
      <c r="O314" s="1294"/>
      <c r="P314" s="1294"/>
      <c r="Q314" s="1294"/>
      <c r="R314" s="1294"/>
      <c r="S314" s="1294"/>
      <c r="T314" s="1294"/>
      <c r="U314" s="1294"/>
      <c r="V314" s="1294"/>
      <c r="W314" s="1294"/>
      <c r="X314" s="1294"/>
      <c r="Y314" s="1294"/>
    </row>
    <row r="315" ht="13.95" customHeight="1" spans="1:25">
      <c r="A315" s="800" t="s">
        <v>386</v>
      </c>
      <c r="B315" s="800" t="s">
        <v>497</v>
      </c>
      <c r="C315" s="800" t="s">
        <v>326</v>
      </c>
      <c r="D315" s="1260" t="s">
        <v>498</v>
      </c>
      <c r="E315" s="800" t="s">
        <v>499</v>
      </c>
      <c r="F315" s="730">
        <v>0.9</v>
      </c>
      <c r="G315" s="730">
        <v>0.85</v>
      </c>
      <c r="H315" s="800">
        <v>4</v>
      </c>
      <c r="I315" s="800">
        <v>4</v>
      </c>
      <c r="J315" s="1260"/>
      <c r="K315" s="1294"/>
      <c r="L315" s="1294"/>
      <c r="M315" s="1294"/>
      <c r="N315" s="1294"/>
      <c r="O315" s="1294"/>
      <c r="P315" s="1294"/>
      <c r="Q315" s="1294"/>
      <c r="R315" s="1294"/>
      <c r="S315" s="1294"/>
      <c r="T315" s="1294"/>
      <c r="U315" s="1294"/>
      <c r="V315" s="1294"/>
      <c r="W315" s="1294"/>
      <c r="X315" s="1294"/>
      <c r="Y315" s="1294"/>
    </row>
    <row r="316" ht="13.95" customHeight="1" spans="1:25">
      <c r="A316" s="1368"/>
      <c r="B316" s="1368"/>
      <c r="C316" s="1368"/>
      <c r="D316" s="1260" t="s">
        <v>500</v>
      </c>
      <c r="E316" s="1368"/>
      <c r="F316" s="1262"/>
      <c r="G316" s="1262"/>
      <c r="H316" s="1368"/>
      <c r="I316" s="1368"/>
      <c r="J316" s="1260"/>
      <c r="K316" s="1294"/>
      <c r="L316" s="1294"/>
      <c r="M316" s="1294"/>
      <c r="N316" s="1294"/>
      <c r="O316" s="1294"/>
      <c r="P316" s="1294"/>
      <c r="Q316" s="1294"/>
      <c r="R316" s="1294"/>
      <c r="S316" s="1294"/>
      <c r="T316" s="1294"/>
      <c r="U316" s="1294"/>
      <c r="V316" s="1294"/>
      <c r="W316" s="1294"/>
      <c r="X316" s="1294"/>
      <c r="Y316" s="1294"/>
    </row>
    <row r="317" ht="13.95" customHeight="1" spans="1:25">
      <c r="A317" s="1368"/>
      <c r="B317" s="1368"/>
      <c r="C317" s="1368"/>
      <c r="D317" s="1260" t="s">
        <v>501</v>
      </c>
      <c r="E317" s="1368"/>
      <c r="F317" s="1262"/>
      <c r="G317" s="1262"/>
      <c r="H317" s="1368"/>
      <c r="I317" s="1368"/>
      <c r="J317" s="1260"/>
      <c r="K317" s="1294"/>
      <c r="L317" s="1294"/>
      <c r="M317" s="1294"/>
      <c r="N317" s="1294"/>
      <c r="O317" s="1294"/>
      <c r="P317" s="1294"/>
      <c r="Q317" s="1294"/>
      <c r="R317" s="1294"/>
      <c r="S317" s="1294"/>
      <c r="T317" s="1294"/>
      <c r="U317" s="1294"/>
      <c r="V317" s="1294"/>
      <c r="W317" s="1294"/>
      <c r="X317" s="1294"/>
      <c r="Y317" s="1294"/>
    </row>
    <row r="318" ht="13.95" customHeight="1" spans="1:25">
      <c r="A318" s="1340"/>
      <c r="B318" s="1340"/>
      <c r="C318" s="1340"/>
      <c r="D318" s="1260" t="s">
        <v>502</v>
      </c>
      <c r="E318" s="1340"/>
      <c r="F318" s="1262"/>
      <c r="G318" s="1262"/>
      <c r="H318" s="1340"/>
      <c r="I318" s="1340"/>
      <c r="J318" s="1260"/>
      <c r="K318" s="1294"/>
      <c r="L318" s="1294"/>
      <c r="M318" s="1294"/>
      <c r="N318" s="1294"/>
      <c r="O318" s="1294"/>
      <c r="P318" s="1294"/>
      <c r="Q318" s="1294"/>
      <c r="R318" s="1294"/>
      <c r="S318" s="1294"/>
      <c r="T318" s="1294"/>
      <c r="U318" s="1294"/>
      <c r="V318" s="1294"/>
      <c r="W318" s="1294"/>
      <c r="X318" s="1294"/>
      <c r="Y318" s="1294"/>
    </row>
    <row r="319" ht="13.95" customHeight="1" spans="1:25">
      <c r="A319" s="1260"/>
      <c r="B319" s="217" t="s">
        <v>503</v>
      </c>
      <c r="C319" s="1260"/>
      <c r="D319" s="1260"/>
      <c r="E319" s="1260"/>
      <c r="F319" s="1364"/>
      <c r="G319" s="1364"/>
      <c r="H319" s="1364">
        <f>SUM(H282:H318)</f>
        <v>100</v>
      </c>
      <c r="I319" s="1364">
        <f>SUM(I282:I318)</f>
        <v>88.5</v>
      </c>
      <c r="J319" s="1260"/>
      <c r="K319" s="1294"/>
      <c r="L319" s="1294"/>
      <c r="M319" s="1294"/>
      <c r="N319" s="1294"/>
      <c r="O319" s="1294"/>
      <c r="P319" s="1294"/>
      <c r="Q319" s="1294"/>
      <c r="R319" s="1294"/>
      <c r="S319" s="1294"/>
      <c r="T319" s="1294"/>
      <c r="U319" s="1294"/>
      <c r="V319" s="1294"/>
      <c r="W319" s="1294"/>
      <c r="X319" s="1294"/>
      <c r="Y319" s="1294"/>
    </row>
    <row r="320" ht="13.95" customHeight="1" spans="1:25">
      <c r="A320" s="1383" t="s">
        <v>340</v>
      </c>
      <c r="B320" s="1384"/>
      <c r="C320" s="1384"/>
      <c r="D320" s="1384"/>
      <c r="E320" s="1384"/>
      <c r="F320" s="1384"/>
      <c r="G320" s="1384"/>
      <c r="H320" s="1384"/>
      <c r="I320" s="1384"/>
      <c r="J320" s="1384"/>
      <c r="K320" s="1384"/>
      <c r="L320" s="1384"/>
      <c r="M320" s="1384"/>
      <c r="N320" s="1384"/>
      <c r="O320" s="1384"/>
      <c r="P320" s="1384"/>
      <c r="Q320" s="1384"/>
      <c r="R320" s="1384"/>
      <c r="S320" s="1384"/>
      <c r="T320" s="1384"/>
      <c r="U320" s="1384"/>
      <c r="V320" s="1384"/>
      <c r="W320" s="1384"/>
      <c r="X320" s="1384"/>
      <c r="Y320" s="1384"/>
    </row>
    <row r="321" ht="13.95" customHeight="1" spans="1:25">
      <c r="A321" s="1384"/>
      <c r="B321" s="1384"/>
      <c r="C321" s="1384"/>
      <c r="D321" s="1384"/>
      <c r="E321" s="1384"/>
      <c r="F321" s="1384"/>
      <c r="G321" s="1384"/>
      <c r="H321" s="1384"/>
      <c r="I321" s="1384"/>
      <c r="J321" s="1384"/>
      <c r="K321" s="1384"/>
      <c r="L321" s="1384"/>
      <c r="M321" s="1384"/>
      <c r="N321" s="1384"/>
      <c r="O321" s="1384"/>
      <c r="P321" s="1384"/>
      <c r="Q321" s="1384"/>
      <c r="R321" s="1384"/>
      <c r="S321" s="1384"/>
      <c r="T321" s="1384"/>
      <c r="U321" s="1384"/>
      <c r="V321" s="1384"/>
      <c r="W321" s="1384"/>
      <c r="X321" s="1384"/>
      <c r="Y321" s="1384"/>
    </row>
    <row r="322" ht="13.95" customHeight="1" spans="1:25">
      <c r="A322" s="1384"/>
      <c r="B322" s="1384"/>
      <c r="C322" s="1384"/>
      <c r="D322" s="1384"/>
      <c r="E322" s="1384"/>
      <c r="F322" s="1384"/>
      <c r="G322" s="1384"/>
      <c r="H322" s="1384"/>
      <c r="I322" s="1384"/>
      <c r="J322" s="1384"/>
      <c r="K322" s="1384"/>
      <c r="L322" s="1384"/>
      <c r="M322" s="1384"/>
      <c r="N322" s="1384"/>
      <c r="O322" s="1384"/>
      <c r="P322" s="1384"/>
      <c r="Q322" s="1384"/>
      <c r="R322" s="1384"/>
      <c r="S322" s="1384"/>
      <c r="T322" s="1384"/>
      <c r="U322" s="1384"/>
      <c r="V322" s="1384"/>
      <c r="W322" s="1384"/>
      <c r="X322" s="1384"/>
      <c r="Y322" s="1384"/>
    </row>
    <row r="323" ht="13.95" customHeight="1" spans="1:25">
      <c r="A323" s="357" t="s">
        <v>138</v>
      </c>
      <c r="B323" s="357" t="s">
        <v>624</v>
      </c>
      <c r="C323" s="357"/>
      <c r="D323" s="357"/>
      <c r="E323" s="357"/>
      <c r="F323" s="357"/>
      <c r="G323" s="357"/>
      <c r="H323" s="357"/>
      <c r="I323" s="357"/>
      <c r="J323" s="357"/>
      <c r="K323" s="1096"/>
      <c r="L323" s="1096"/>
      <c r="M323" s="1096"/>
      <c r="N323" s="1096"/>
      <c r="O323" s="1096"/>
      <c r="P323" s="1096"/>
      <c r="Q323" s="1096"/>
      <c r="R323" s="1096"/>
      <c r="S323" s="1096"/>
      <c r="T323" s="1096"/>
      <c r="U323" s="1096"/>
      <c r="V323" s="1096"/>
      <c r="W323" s="1096"/>
      <c r="X323" s="1096"/>
      <c r="Y323" s="1096"/>
    </row>
    <row r="324" ht="13.95" customHeight="1" spans="1:25">
      <c r="A324" s="357" t="s">
        <v>142</v>
      </c>
      <c r="B324" s="359"/>
      <c r="C324" s="359"/>
      <c r="D324" s="359" t="s">
        <v>143</v>
      </c>
      <c r="E324" s="359" t="s">
        <v>144</v>
      </c>
      <c r="F324" s="359"/>
      <c r="G324" s="359" t="s">
        <v>145</v>
      </c>
      <c r="H324" s="359" t="s">
        <v>146</v>
      </c>
      <c r="I324" s="359" t="s">
        <v>147</v>
      </c>
      <c r="J324" s="359" t="s">
        <v>148</v>
      </c>
      <c r="K324" s="1083"/>
      <c r="L324" s="1083"/>
      <c r="M324" s="1083"/>
      <c r="N324" s="1083"/>
      <c r="O324" s="1083"/>
      <c r="P324" s="1083"/>
      <c r="Q324" s="1083"/>
      <c r="R324" s="1083"/>
      <c r="S324" s="1083"/>
      <c r="T324" s="1083"/>
      <c r="U324" s="1083"/>
      <c r="V324" s="1083"/>
      <c r="W324" s="1083"/>
      <c r="X324" s="1083"/>
      <c r="Y324" s="1083"/>
    </row>
    <row r="325" ht="13.95" customHeight="1" spans="1:25">
      <c r="A325" s="357" t="s">
        <v>156</v>
      </c>
      <c r="B325" s="359"/>
      <c r="C325" s="359"/>
      <c r="D325" s="359" t="s">
        <v>157</v>
      </c>
      <c r="E325" s="359"/>
      <c r="F325" s="359"/>
      <c r="G325" s="359" t="s">
        <v>158</v>
      </c>
      <c r="H325" s="359"/>
      <c r="I325" s="359"/>
      <c r="J325" s="359"/>
      <c r="K325" s="1083"/>
      <c r="L325" s="1083"/>
      <c r="M325" s="1083"/>
      <c r="N325" s="1083"/>
      <c r="O325" s="1083"/>
      <c r="P325" s="1083"/>
      <c r="Q325" s="1083"/>
      <c r="R325" s="1083"/>
      <c r="S325" s="1083"/>
      <c r="T325" s="1083"/>
      <c r="U325" s="1083"/>
      <c r="V325" s="1083"/>
      <c r="W325" s="1083"/>
      <c r="X325" s="1083"/>
      <c r="Y325" s="1083"/>
    </row>
    <row r="326" ht="13.95" customHeight="1" spans="1:25">
      <c r="A326" s="357" t="s">
        <v>159</v>
      </c>
      <c r="B326" s="357" t="s">
        <v>160</v>
      </c>
      <c r="C326" s="357"/>
      <c r="D326" s="359">
        <v>1100</v>
      </c>
      <c r="E326" s="359">
        <v>1565.88</v>
      </c>
      <c r="F326" s="359"/>
      <c r="G326" s="359">
        <v>1330.77</v>
      </c>
      <c r="H326" s="359">
        <v>10</v>
      </c>
      <c r="I326" s="1329">
        <f>G326/E326</f>
        <v>0.849854394972795</v>
      </c>
      <c r="J326" s="359">
        <v>4</v>
      </c>
      <c r="K326" s="1083"/>
      <c r="L326" s="1083"/>
      <c r="M326" s="1083"/>
      <c r="N326" s="1083"/>
      <c r="O326" s="1083"/>
      <c r="P326" s="1083"/>
      <c r="Q326" s="1083"/>
      <c r="R326" s="1083"/>
      <c r="S326" s="1083"/>
      <c r="T326" s="1083"/>
      <c r="U326" s="1083"/>
      <c r="V326" s="1083"/>
      <c r="W326" s="1083"/>
      <c r="X326" s="1083"/>
      <c r="Y326" s="1083"/>
    </row>
    <row r="327" ht="13.95" customHeight="1" spans="1:25">
      <c r="A327" s="1069"/>
      <c r="B327" s="357" t="s">
        <v>625</v>
      </c>
      <c r="C327" s="357"/>
      <c r="D327" s="357"/>
      <c r="E327" s="357"/>
      <c r="F327" s="357"/>
      <c r="G327" s="357" t="s">
        <v>626</v>
      </c>
      <c r="H327" s="357"/>
      <c r="I327" s="357"/>
      <c r="J327" s="357"/>
      <c r="K327" s="1096"/>
      <c r="L327" s="1096"/>
      <c r="M327" s="1096"/>
      <c r="N327" s="1096"/>
      <c r="O327" s="1096"/>
      <c r="P327" s="1096"/>
      <c r="Q327" s="1096"/>
      <c r="R327" s="1096"/>
      <c r="S327" s="1096"/>
      <c r="T327" s="1096"/>
      <c r="U327" s="1096"/>
      <c r="V327" s="1096"/>
      <c r="W327" s="1096"/>
      <c r="X327" s="1096"/>
      <c r="Y327" s="1096"/>
    </row>
    <row r="328" ht="13.95" customHeight="1" spans="1:25">
      <c r="A328" s="1069"/>
      <c r="B328" s="357" t="s">
        <v>627</v>
      </c>
      <c r="C328" s="357"/>
      <c r="D328" s="357"/>
      <c r="E328" s="357"/>
      <c r="F328" s="357"/>
      <c r="G328" s="357" t="s">
        <v>628</v>
      </c>
      <c r="H328" s="357"/>
      <c r="I328" s="357"/>
      <c r="J328" s="357"/>
      <c r="K328" s="1096"/>
      <c r="L328" s="1096"/>
      <c r="M328" s="1096"/>
      <c r="N328" s="1096"/>
      <c r="O328" s="1096"/>
      <c r="P328" s="1096"/>
      <c r="Q328" s="1096"/>
      <c r="R328" s="1096"/>
      <c r="S328" s="1096"/>
      <c r="T328" s="1096"/>
      <c r="U328" s="1096"/>
      <c r="V328" s="1096"/>
      <c r="W328" s="1096"/>
      <c r="X328" s="1096"/>
      <c r="Y328" s="1096"/>
    </row>
    <row r="329" ht="13.95" customHeight="1" spans="1:25">
      <c r="A329" s="1069"/>
      <c r="B329" s="357" t="s">
        <v>390</v>
      </c>
      <c r="C329" s="357"/>
      <c r="D329" s="357"/>
      <c r="E329" s="357"/>
      <c r="F329" s="357"/>
      <c r="G329" s="357" t="s">
        <v>629</v>
      </c>
      <c r="H329" s="357"/>
      <c r="I329" s="357"/>
      <c r="J329" s="357"/>
      <c r="K329" s="1096"/>
      <c r="L329" s="1096"/>
      <c r="M329" s="1096"/>
      <c r="N329" s="1096"/>
      <c r="O329" s="1096"/>
      <c r="P329" s="1096"/>
      <c r="Q329" s="1096"/>
      <c r="R329" s="1096"/>
      <c r="S329" s="1096"/>
      <c r="T329" s="1096"/>
      <c r="U329" s="1096"/>
      <c r="V329" s="1096"/>
      <c r="W329" s="1096"/>
      <c r="X329" s="1096"/>
      <c r="Y329" s="1096"/>
    </row>
    <row r="330" ht="13.95" customHeight="1" spans="1:25">
      <c r="A330" s="1069"/>
      <c r="B330" s="357" t="s">
        <v>172</v>
      </c>
      <c r="C330" s="357"/>
      <c r="D330" s="357"/>
      <c r="E330" s="357"/>
      <c r="F330" s="357"/>
      <c r="G330" s="357"/>
      <c r="H330" s="357"/>
      <c r="I330" s="357"/>
      <c r="J330" s="357"/>
      <c r="K330" s="1096"/>
      <c r="L330" s="1096"/>
      <c r="M330" s="1096"/>
      <c r="N330" s="1096"/>
      <c r="O330" s="1096"/>
      <c r="P330" s="1096"/>
      <c r="Q330" s="1096"/>
      <c r="R330" s="1096"/>
      <c r="S330" s="1096"/>
      <c r="T330" s="1096"/>
      <c r="U330" s="1096"/>
      <c r="V330" s="1096"/>
      <c r="W330" s="1096"/>
      <c r="X330" s="1096"/>
      <c r="Y330" s="1096"/>
    </row>
    <row r="331" ht="13.95" customHeight="1" spans="1:25">
      <c r="A331" s="1069"/>
      <c r="B331" s="357" t="s">
        <v>174</v>
      </c>
      <c r="C331" s="357"/>
      <c r="D331" s="357"/>
      <c r="E331" s="357"/>
      <c r="F331" s="357"/>
      <c r="G331" s="357"/>
      <c r="H331" s="357"/>
      <c r="I331" s="357"/>
      <c r="J331" s="357"/>
      <c r="K331" s="1096"/>
      <c r="L331" s="1096"/>
      <c r="M331" s="1096"/>
      <c r="N331" s="1096"/>
      <c r="O331" s="1096"/>
      <c r="P331" s="1096"/>
      <c r="Q331" s="1096"/>
      <c r="R331" s="1096"/>
      <c r="S331" s="1096"/>
      <c r="T331" s="1096"/>
      <c r="U331" s="1096"/>
      <c r="V331" s="1096"/>
      <c r="W331" s="1096"/>
      <c r="X331" s="1096"/>
      <c r="Y331" s="1096"/>
    </row>
    <row r="332" ht="13.95" customHeight="1" spans="1:25">
      <c r="A332" s="357" t="s">
        <v>176</v>
      </c>
      <c r="B332" s="357" t="s">
        <v>177</v>
      </c>
      <c r="C332" s="357"/>
      <c r="D332" s="357"/>
      <c r="E332" s="357"/>
      <c r="F332" s="357"/>
      <c r="G332" s="357" t="s">
        <v>178</v>
      </c>
      <c r="H332" s="357"/>
      <c r="I332" s="357"/>
      <c r="J332" s="357"/>
      <c r="K332" s="1096"/>
      <c r="L332" s="1096"/>
      <c r="M332" s="1096"/>
      <c r="N332" s="1096"/>
      <c r="O332" s="1096"/>
      <c r="P332" s="1096"/>
      <c r="Q332" s="1096"/>
      <c r="R332" s="1096"/>
      <c r="S332" s="1096"/>
      <c r="T332" s="1096"/>
      <c r="U332" s="1096"/>
      <c r="V332" s="1096"/>
      <c r="W332" s="1096"/>
      <c r="X332" s="1096"/>
      <c r="Y332" s="1096"/>
    </row>
    <row r="333" ht="13.95" customHeight="1" spans="1:25">
      <c r="A333" s="357"/>
      <c r="B333" s="357" t="s">
        <v>630</v>
      </c>
      <c r="C333" s="357"/>
      <c r="D333" s="357"/>
      <c r="E333" s="357"/>
      <c r="F333" s="357"/>
      <c r="G333" s="357" t="s">
        <v>631</v>
      </c>
      <c r="H333" s="357"/>
      <c r="I333" s="357"/>
      <c r="J333" s="357"/>
      <c r="K333" s="1096"/>
      <c r="L333" s="1096"/>
      <c r="M333" s="1096"/>
      <c r="N333" s="1096"/>
      <c r="O333" s="1096"/>
      <c r="P333" s="1096"/>
      <c r="Q333" s="1096"/>
      <c r="R333" s="1096"/>
      <c r="S333" s="1096"/>
      <c r="T333" s="1096"/>
      <c r="U333" s="1096"/>
      <c r="V333" s="1096"/>
      <c r="W333" s="1096"/>
      <c r="X333" s="1096"/>
      <c r="Y333" s="1096"/>
    </row>
    <row r="334" ht="13.95" customHeight="1" spans="1:25">
      <c r="A334" s="357"/>
      <c r="B334" s="357"/>
      <c r="C334" s="357"/>
      <c r="D334" s="357"/>
      <c r="E334" s="357"/>
      <c r="F334" s="357"/>
      <c r="G334" s="357"/>
      <c r="H334" s="357"/>
      <c r="I334" s="357"/>
      <c r="J334" s="357"/>
      <c r="K334" s="1096"/>
      <c r="L334" s="1096"/>
      <c r="M334" s="1096"/>
      <c r="N334" s="1096"/>
      <c r="O334" s="1096"/>
      <c r="P334" s="1096"/>
      <c r="Q334" s="1096"/>
      <c r="R334" s="1096"/>
      <c r="S334" s="1096"/>
      <c r="T334" s="1096"/>
      <c r="U334" s="1096"/>
      <c r="V334" s="1096"/>
      <c r="W334" s="1096"/>
      <c r="X334" s="1096"/>
      <c r="Y334" s="1096"/>
    </row>
    <row r="335" ht="13.95" customHeight="1" spans="1:25">
      <c r="A335" s="357"/>
      <c r="B335" s="357"/>
      <c r="C335" s="357"/>
      <c r="D335" s="357"/>
      <c r="E335" s="357"/>
      <c r="F335" s="357"/>
      <c r="G335" s="357"/>
      <c r="H335" s="357"/>
      <c r="I335" s="357"/>
      <c r="J335" s="357"/>
      <c r="K335" s="1096"/>
      <c r="L335" s="1096"/>
      <c r="M335" s="1096"/>
      <c r="N335" s="1096"/>
      <c r="O335" s="1096"/>
      <c r="P335" s="1096"/>
      <c r="Q335" s="1096"/>
      <c r="R335" s="1096"/>
      <c r="S335" s="1096"/>
      <c r="T335" s="1096"/>
      <c r="U335" s="1096"/>
      <c r="V335" s="1096"/>
      <c r="W335" s="1096"/>
      <c r="X335" s="1096"/>
      <c r="Y335" s="1096"/>
    </row>
    <row r="336" ht="13.95" customHeight="1" spans="1:25">
      <c r="A336" s="1114" t="s">
        <v>194</v>
      </c>
      <c r="B336" s="1114" t="s">
        <v>195</v>
      </c>
      <c r="C336" s="1114" t="s">
        <v>196</v>
      </c>
      <c r="D336" s="1114" t="s">
        <v>197</v>
      </c>
      <c r="E336" s="1114"/>
      <c r="F336" s="1115" t="s">
        <v>368</v>
      </c>
      <c r="G336" s="1115" t="s">
        <v>369</v>
      </c>
      <c r="H336" s="1114" t="s">
        <v>146</v>
      </c>
      <c r="I336" s="1114" t="s">
        <v>148</v>
      </c>
      <c r="J336" s="1425" t="s">
        <v>445</v>
      </c>
      <c r="K336" s="1426"/>
      <c r="L336" s="1426"/>
      <c r="M336" s="1426"/>
      <c r="N336" s="1426"/>
      <c r="O336" s="1426"/>
      <c r="P336" s="1426"/>
      <c r="Q336" s="1426"/>
      <c r="R336" s="1426"/>
      <c r="S336" s="1426"/>
      <c r="T336" s="1426"/>
      <c r="U336" s="1426"/>
      <c r="V336" s="1426"/>
      <c r="W336" s="1426"/>
      <c r="X336" s="1426"/>
      <c r="Y336" s="1426"/>
    </row>
    <row r="337" ht="13.95" customHeight="1" spans="1:25">
      <c r="A337" s="1114"/>
      <c r="B337" s="1114"/>
      <c r="C337" s="1114"/>
      <c r="D337" s="1114"/>
      <c r="E337" s="1114"/>
      <c r="F337" s="1394"/>
      <c r="G337" s="1394"/>
      <c r="H337" s="1114"/>
      <c r="I337" s="1114"/>
      <c r="J337" s="1427"/>
      <c r="K337" s="1428"/>
      <c r="L337" s="1428"/>
      <c r="M337" s="1428"/>
      <c r="N337" s="1428"/>
      <c r="O337" s="1428"/>
      <c r="P337" s="1428"/>
      <c r="Q337" s="1428"/>
      <c r="R337" s="1428"/>
      <c r="S337" s="1428"/>
      <c r="T337" s="1428"/>
      <c r="U337" s="1428"/>
      <c r="V337" s="1428"/>
      <c r="W337" s="1428"/>
      <c r="X337" s="1428"/>
      <c r="Y337" s="1428"/>
    </row>
    <row r="338" ht="13.95" customHeight="1" spans="1:25">
      <c r="A338" s="1114"/>
      <c r="B338" s="1114"/>
      <c r="C338" s="1114"/>
      <c r="D338" s="1114"/>
      <c r="E338" s="1114"/>
      <c r="F338" s="1395"/>
      <c r="G338" s="1395"/>
      <c r="H338" s="1114"/>
      <c r="I338" s="1114"/>
      <c r="J338" s="1429"/>
      <c r="K338" s="1428"/>
      <c r="L338" s="1428"/>
      <c r="M338" s="1428"/>
      <c r="N338" s="1428"/>
      <c r="O338" s="1428"/>
      <c r="P338" s="1428"/>
      <c r="Q338" s="1428"/>
      <c r="R338" s="1428"/>
      <c r="S338" s="1428"/>
      <c r="T338" s="1428"/>
      <c r="U338" s="1428"/>
      <c r="V338" s="1428"/>
      <c r="W338" s="1428"/>
      <c r="X338" s="1428"/>
      <c r="Y338" s="1428"/>
    </row>
    <row r="339" ht="13.95" customHeight="1" spans="1:25">
      <c r="A339" s="1114"/>
      <c r="B339" s="1115" t="s">
        <v>632</v>
      </c>
      <c r="C339" s="1114" t="s">
        <v>213</v>
      </c>
      <c r="D339" s="1114" t="s">
        <v>214</v>
      </c>
      <c r="E339" s="1114"/>
      <c r="F339" s="1114" t="s">
        <v>370</v>
      </c>
      <c r="G339" s="1396">
        <v>0.8667</v>
      </c>
      <c r="H339" s="1114">
        <v>5</v>
      </c>
      <c r="I339" s="1114">
        <v>5</v>
      </c>
      <c r="J339" s="1430"/>
      <c r="K339" s="1426"/>
      <c r="L339" s="1426"/>
      <c r="M339" s="1426"/>
      <c r="N339" s="1426"/>
      <c r="O339" s="1426"/>
      <c r="P339" s="1426"/>
      <c r="Q339" s="1426"/>
      <c r="R339" s="1426"/>
      <c r="S339" s="1426"/>
      <c r="T339" s="1426"/>
      <c r="U339" s="1426"/>
      <c r="V339" s="1426"/>
      <c r="W339" s="1426"/>
      <c r="X339" s="1426"/>
      <c r="Y339" s="1426"/>
    </row>
    <row r="340" ht="13.95" customHeight="1" spans="1:25">
      <c r="A340" s="1114"/>
      <c r="B340" s="931"/>
      <c r="C340" s="1114"/>
      <c r="D340" s="1114" t="s">
        <v>633</v>
      </c>
      <c r="E340" s="1114"/>
      <c r="F340" s="1114" t="s">
        <v>634</v>
      </c>
      <c r="G340" s="1114" t="s">
        <v>634</v>
      </c>
      <c r="H340" s="1114">
        <v>10</v>
      </c>
      <c r="I340" s="1114">
        <v>10</v>
      </c>
      <c r="J340" s="1114"/>
      <c r="K340" s="1431"/>
      <c r="L340" s="1431"/>
      <c r="M340" s="1431"/>
      <c r="N340" s="1431"/>
      <c r="O340" s="1431"/>
      <c r="P340" s="1431"/>
      <c r="Q340" s="1431"/>
      <c r="R340" s="1431"/>
      <c r="S340" s="1431"/>
      <c r="T340" s="1431"/>
      <c r="U340" s="1431"/>
      <c r="V340" s="1431"/>
      <c r="W340" s="1431"/>
      <c r="X340" s="1431"/>
      <c r="Y340" s="1431"/>
    </row>
    <row r="341" ht="13.95" customHeight="1" spans="1:25">
      <c r="A341" s="1114"/>
      <c r="B341" s="931"/>
      <c r="C341" s="1114"/>
      <c r="D341" s="1114" t="s">
        <v>635</v>
      </c>
      <c r="E341" s="1114"/>
      <c r="F341" s="1397" t="s">
        <v>636</v>
      </c>
      <c r="G341" s="1397" t="s">
        <v>636</v>
      </c>
      <c r="H341" s="1114">
        <v>5</v>
      </c>
      <c r="I341" s="1114">
        <v>5</v>
      </c>
      <c r="J341" s="1114"/>
      <c r="K341" s="1431"/>
      <c r="L341" s="1431"/>
      <c r="M341" s="1431"/>
      <c r="N341" s="1431"/>
      <c r="O341" s="1431"/>
      <c r="P341" s="1431"/>
      <c r="Q341" s="1431"/>
      <c r="R341" s="1431"/>
      <c r="S341" s="1431"/>
      <c r="T341" s="1431"/>
      <c r="U341" s="1431"/>
      <c r="V341" s="1431"/>
      <c r="W341" s="1431"/>
      <c r="X341" s="1431"/>
      <c r="Y341" s="1431"/>
    </row>
    <row r="342" ht="13.95" customHeight="1" spans="1:25">
      <c r="A342" s="1114"/>
      <c r="B342" s="931"/>
      <c r="C342" s="1114" t="s">
        <v>253</v>
      </c>
      <c r="D342" s="1114" t="s">
        <v>254</v>
      </c>
      <c r="E342" s="1114"/>
      <c r="F342" s="1397">
        <v>1</v>
      </c>
      <c r="G342" s="1397">
        <v>1</v>
      </c>
      <c r="H342" s="1114">
        <v>5</v>
      </c>
      <c r="I342" s="1114">
        <v>5</v>
      </c>
      <c r="J342" s="1114"/>
      <c r="K342" s="1431"/>
      <c r="L342" s="1431"/>
      <c r="M342" s="1431"/>
      <c r="N342" s="1431"/>
      <c r="O342" s="1431"/>
      <c r="P342" s="1431"/>
      <c r="Q342" s="1431"/>
      <c r="R342" s="1431"/>
      <c r="S342" s="1431"/>
      <c r="T342" s="1431"/>
      <c r="U342" s="1431"/>
      <c r="V342" s="1431"/>
      <c r="W342" s="1431"/>
      <c r="X342" s="1431"/>
      <c r="Y342" s="1431"/>
    </row>
    <row r="343" ht="13.95" customHeight="1" spans="1:25">
      <c r="A343" s="1114"/>
      <c r="B343" s="931"/>
      <c r="C343" s="1114"/>
      <c r="D343" s="1114" t="s">
        <v>258</v>
      </c>
      <c r="E343" s="1114"/>
      <c r="F343" s="1397">
        <v>1</v>
      </c>
      <c r="G343" s="1397">
        <v>1</v>
      </c>
      <c r="H343" s="1114">
        <v>10</v>
      </c>
      <c r="I343" s="1114">
        <v>10</v>
      </c>
      <c r="J343" s="1114"/>
      <c r="K343" s="1431"/>
      <c r="L343" s="1431"/>
      <c r="M343" s="1431"/>
      <c r="N343" s="1431"/>
      <c r="O343" s="1431"/>
      <c r="P343" s="1431"/>
      <c r="Q343" s="1431"/>
      <c r="R343" s="1431"/>
      <c r="S343" s="1431"/>
      <c r="T343" s="1431"/>
      <c r="U343" s="1431"/>
      <c r="V343" s="1431"/>
      <c r="W343" s="1431"/>
      <c r="X343" s="1431"/>
      <c r="Y343" s="1431"/>
    </row>
    <row r="344" ht="13.95" customHeight="1" spans="1:25">
      <c r="A344" s="1114"/>
      <c r="B344" s="931"/>
      <c r="C344" s="1114" t="s">
        <v>266</v>
      </c>
      <c r="D344" s="1114" t="s">
        <v>637</v>
      </c>
      <c r="E344" s="1114"/>
      <c r="F344" s="1397">
        <v>1</v>
      </c>
      <c r="G344" s="1397">
        <v>1</v>
      </c>
      <c r="H344" s="1114">
        <v>5</v>
      </c>
      <c r="I344" s="1114">
        <v>5</v>
      </c>
      <c r="J344" s="1114"/>
      <c r="K344" s="1431"/>
      <c r="L344" s="1431"/>
      <c r="M344" s="1431"/>
      <c r="N344" s="1431"/>
      <c r="O344" s="1431"/>
      <c r="P344" s="1431"/>
      <c r="Q344" s="1431"/>
      <c r="R344" s="1431"/>
      <c r="S344" s="1431"/>
      <c r="T344" s="1431"/>
      <c r="U344" s="1431"/>
      <c r="V344" s="1431"/>
      <c r="W344" s="1431"/>
      <c r="X344" s="1431"/>
      <c r="Y344" s="1431"/>
    </row>
    <row r="345" ht="13.95" customHeight="1" spans="1:25">
      <c r="A345" s="1114"/>
      <c r="B345" s="931"/>
      <c r="C345" s="1114"/>
      <c r="D345" s="1114" t="s">
        <v>638</v>
      </c>
      <c r="E345" s="1114"/>
      <c r="F345" s="1397">
        <v>1</v>
      </c>
      <c r="G345" s="1397">
        <v>1</v>
      </c>
      <c r="H345" s="1114">
        <v>5</v>
      </c>
      <c r="I345" s="1114">
        <v>5</v>
      </c>
      <c r="J345" s="385"/>
      <c r="K345" s="1170"/>
      <c r="L345" s="1170"/>
      <c r="M345" s="1170"/>
      <c r="N345" s="1170"/>
      <c r="O345" s="1170"/>
      <c r="P345" s="1170"/>
      <c r="Q345" s="1170"/>
      <c r="R345" s="1170"/>
      <c r="S345" s="1170"/>
      <c r="T345" s="1170"/>
      <c r="U345" s="1170"/>
      <c r="V345" s="1170"/>
      <c r="W345" s="1170"/>
      <c r="X345" s="1170"/>
      <c r="Y345" s="1170"/>
    </row>
    <row r="346" ht="13.95" customHeight="1" spans="1:25">
      <c r="A346" s="1114"/>
      <c r="B346" s="931"/>
      <c r="C346" s="1114" t="s">
        <v>276</v>
      </c>
      <c r="D346" s="1114" t="s">
        <v>277</v>
      </c>
      <c r="E346" s="1114"/>
      <c r="F346" s="1114" t="s">
        <v>370</v>
      </c>
      <c r="G346" s="1397">
        <v>1.0194</v>
      </c>
      <c r="H346" s="1114">
        <v>5</v>
      </c>
      <c r="I346" s="1114">
        <v>3</v>
      </c>
      <c r="J346" s="1114"/>
      <c r="K346" s="1431"/>
      <c r="L346" s="1431"/>
      <c r="M346" s="1431"/>
      <c r="N346" s="1431"/>
      <c r="O346" s="1431"/>
      <c r="P346" s="1431"/>
      <c r="Q346" s="1431"/>
      <c r="R346" s="1431"/>
      <c r="S346" s="1431"/>
      <c r="T346" s="1431"/>
      <c r="U346" s="1431"/>
      <c r="V346" s="1431"/>
      <c r="W346" s="1431"/>
      <c r="X346" s="1431"/>
      <c r="Y346" s="1431"/>
    </row>
    <row r="347" ht="13.95" customHeight="1" spans="1:25">
      <c r="A347" s="1114"/>
      <c r="B347" s="931"/>
      <c r="C347" s="1114"/>
      <c r="D347" s="1114" t="s">
        <v>281</v>
      </c>
      <c r="E347" s="1114"/>
      <c r="F347" s="1114" t="s">
        <v>370</v>
      </c>
      <c r="G347" s="1397">
        <v>0.6451</v>
      </c>
      <c r="H347" s="1114">
        <v>5</v>
      </c>
      <c r="I347" s="1114">
        <v>5</v>
      </c>
      <c r="J347" s="1114"/>
      <c r="K347" s="1431"/>
      <c r="L347" s="1431"/>
      <c r="M347" s="1431"/>
      <c r="N347" s="1431"/>
      <c r="O347" s="1431"/>
      <c r="P347" s="1431"/>
      <c r="Q347" s="1431"/>
      <c r="R347" s="1431"/>
      <c r="S347" s="1431"/>
      <c r="T347" s="1431"/>
      <c r="U347" s="1431"/>
      <c r="V347" s="1431"/>
      <c r="W347" s="1431"/>
      <c r="X347" s="1431"/>
      <c r="Y347" s="1431"/>
    </row>
    <row r="348" spans="1:25">
      <c r="A348" s="1114"/>
      <c r="B348" s="932"/>
      <c r="C348" s="1114"/>
      <c r="D348" s="1114" t="s">
        <v>639</v>
      </c>
      <c r="E348" s="1114"/>
      <c r="F348" s="1114" t="s">
        <v>370</v>
      </c>
      <c r="G348" s="1397">
        <v>0.9978</v>
      </c>
      <c r="H348" s="1114">
        <v>5</v>
      </c>
      <c r="I348" s="1114">
        <v>5</v>
      </c>
      <c r="J348" s="1114"/>
      <c r="K348" s="1431"/>
      <c r="L348" s="1431"/>
      <c r="M348" s="1431"/>
      <c r="N348" s="1431"/>
      <c r="O348" s="1431"/>
      <c r="P348" s="1431"/>
      <c r="Q348" s="1431"/>
      <c r="R348" s="1431"/>
      <c r="S348" s="1431"/>
      <c r="T348" s="1431"/>
      <c r="U348" s="1431"/>
      <c r="V348" s="1431"/>
      <c r="W348" s="1431"/>
      <c r="X348" s="1431"/>
      <c r="Y348" s="1431"/>
    </row>
    <row r="349" spans="1:25">
      <c r="A349" s="1114"/>
      <c r="B349" s="1114" t="s">
        <v>640</v>
      </c>
      <c r="C349" s="1114" t="s">
        <v>380</v>
      </c>
      <c r="D349" s="1114"/>
      <c r="E349" s="1114"/>
      <c r="F349" s="385"/>
      <c r="G349" s="385"/>
      <c r="H349" s="1114"/>
      <c r="I349" s="1114"/>
      <c r="J349" s="1114"/>
      <c r="K349" s="1431"/>
      <c r="L349" s="1431"/>
      <c r="M349" s="1431"/>
      <c r="N349" s="1431"/>
      <c r="O349" s="1431"/>
      <c r="P349" s="1431"/>
      <c r="Q349" s="1431"/>
      <c r="R349" s="1431"/>
      <c r="S349" s="1431"/>
      <c r="T349" s="1431"/>
      <c r="U349" s="1431"/>
      <c r="V349" s="1431"/>
      <c r="W349" s="1431"/>
      <c r="X349" s="1431"/>
      <c r="Y349" s="1431"/>
    </row>
    <row r="350" spans="1:25">
      <c r="A350" s="1114"/>
      <c r="B350" s="1114"/>
      <c r="C350" s="1114" t="s">
        <v>569</v>
      </c>
      <c r="D350" s="1114" t="s">
        <v>641</v>
      </c>
      <c r="E350" s="1114"/>
      <c r="F350" s="1114" t="s">
        <v>642</v>
      </c>
      <c r="G350" s="1397" t="s">
        <v>642</v>
      </c>
      <c r="H350" s="1114">
        <v>5</v>
      </c>
      <c r="I350" s="1114">
        <v>5</v>
      </c>
      <c r="J350" s="1114"/>
      <c r="K350" s="1431"/>
      <c r="L350" s="1431"/>
      <c r="M350" s="1431"/>
      <c r="N350" s="1431"/>
      <c r="O350" s="1431"/>
      <c r="P350" s="1431"/>
      <c r="Q350" s="1431"/>
      <c r="R350" s="1431"/>
      <c r="S350" s="1431"/>
      <c r="T350" s="1431"/>
      <c r="U350" s="1431"/>
      <c r="V350" s="1431"/>
      <c r="W350" s="1431"/>
      <c r="X350" s="1431"/>
      <c r="Y350" s="1431"/>
    </row>
    <row r="351" spans="1:25">
      <c r="A351" s="1114"/>
      <c r="B351" s="1114"/>
      <c r="C351" s="1114" t="s">
        <v>296</v>
      </c>
      <c r="D351" s="1114" t="s">
        <v>643</v>
      </c>
      <c r="E351" s="1114"/>
      <c r="F351" s="1114" t="s">
        <v>644</v>
      </c>
      <c r="G351" s="1114" t="s">
        <v>645</v>
      </c>
      <c r="H351" s="1114">
        <v>5</v>
      </c>
      <c r="I351" s="1114">
        <v>5</v>
      </c>
      <c r="J351" s="1114"/>
      <c r="K351" s="1431"/>
      <c r="L351" s="1431"/>
      <c r="M351" s="1431"/>
      <c r="N351" s="1431"/>
      <c r="O351" s="1431"/>
      <c r="P351" s="1431"/>
      <c r="Q351" s="1431"/>
      <c r="R351" s="1431"/>
      <c r="S351" s="1431"/>
      <c r="T351" s="1431"/>
      <c r="U351" s="1431"/>
      <c r="V351" s="1431"/>
      <c r="W351" s="1431"/>
      <c r="X351" s="1431"/>
      <c r="Y351" s="1431"/>
    </row>
    <row r="352" spans="1:25">
      <c r="A352" s="1114"/>
      <c r="B352" s="1114"/>
      <c r="C352" s="1114" t="s">
        <v>306</v>
      </c>
      <c r="D352" s="1114"/>
      <c r="E352" s="1114"/>
      <c r="F352" s="1114"/>
      <c r="G352" s="1114"/>
      <c r="H352" s="1114"/>
      <c r="I352" s="1114"/>
      <c r="J352" s="1114"/>
      <c r="K352" s="1431"/>
      <c r="L352" s="1431"/>
      <c r="M352" s="1431"/>
      <c r="N352" s="1431"/>
      <c r="O352" s="1431"/>
      <c r="P352" s="1431"/>
      <c r="Q352" s="1431"/>
      <c r="R352" s="1431"/>
      <c r="S352" s="1431"/>
      <c r="T352" s="1431"/>
      <c r="U352" s="1431"/>
      <c r="V352" s="1431"/>
      <c r="W352" s="1431"/>
      <c r="X352" s="1431"/>
      <c r="Y352" s="1431"/>
    </row>
    <row r="353" spans="1:25">
      <c r="A353" s="1114"/>
      <c r="B353" s="1114"/>
      <c r="C353" s="1114" t="s">
        <v>296</v>
      </c>
      <c r="D353" s="1114"/>
      <c r="E353" s="1114"/>
      <c r="F353" s="1114"/>
      <c r="G353" s="1114"/>
      <c r="H353" s="1114"/>
      <c r="I353" s="1114"/>
      <c r="J353" s="1114"/>
      <c r="K353" s="1431"/>
      <c r="L353" s="1431"/>
      <c r="M353" s="1431"/>
      <c r="N353" s="1431"/>
      <c r="O353" s="1431"/>
      <c r="P353" s="1431"/>
      <c r="Q353" s="1431"/>
      <c r="R353" s="1431"/>
      <c r="S353" s="1431"/>
      <c r="T353" s="1431"/>
      <c r="U353" s="1431"/>
      <c r="V353" s="1431"/>
      <c r="W353" s="1431"/>
      <c r="X353" s="1431"/>
      <c r="Y353" s="1431"/>
    </row>
    <row r="354" ht="25.5" spans="1:25">
      <c r="A354" s="1114"/>
      <c r="B354" s="1114"/>
      <c r="C354" s="1114" t="s">
        <v>316</v>
      </c>
      <c r="D354" s="1114" t="s">
        <v>317</v>
      </c>
      <c r="E354" s="1114"/>
      <c r="F354" s="385" t="s">
        <v>318</v>
      </c>
      <c r="G354" s="385" t="s">
        <v>318</v>
      </c>
      <c r="H354" s="1114">
        <v>10</v>
      </c>
      <c r="I354" s="1114">
        <v>10</v>
      </c>
      <c r="J354" s="1114"/>
      <c r="K354" s="1431"/>
      <c r="L354" s="1431"/>
      <c r="M354" s="1431"/>
      <c r="N354" s="1431"/>
      <c r="O354" s="1431"/>
      <c r="P354" s="1431"/>
      <c r="Q354" s="1431"/>
      <c r="R354" s="1431"/>
      <c r="S354" s="1431"/>
      <c r="T354" s="1431"/>
      <c r="U354" s="1431"/>
      <c r="V354" s="1431"/>
      <c r="W354" s="1431"/>
      <c r="X354" s="1431"/>
      <c r="Y354" s="1431"/>
    </row>
    <row r="355" spans="1:25">
      <c r="A355" s="1114"/>
      <c r="B355" s="1114"/>
      <c r="C355" s="1114"/>
      <c r="D355" s="1114"/>
      <c r="E355" s="1114"/>
      <c r="F355" s="1114"/>
      <c r="G355" s="1114"/>
      <c r="H355" s="1114"/>
      <c r="I355" s="1114"/>
      <c r="J355" s="1114"/>
      <c r="K355" s="1431"/>
      <c r="L355" s="1431"/>
      <c r="M355" s="1431"/>
      <c r="N355" s="1431"/>
      <c r="O355" s="1431"/>
      <c r="P355" s="1431"/>
      <c r="Q355" s="1431"/>
      <c r="R355" s="1431"/>
      <c r="S355" s="1431"/>
      <c r="T355" s="1431"/>
      <c r="U355" s="1431"/>
      <c r="V355" s="1431"/>
      <c r="W355" s="1431"/>
      <c r="X355" s="1431"/>
      <c r="Y355" s="1431"/>
    </row>
    <row r="356" spans="1:25">
      <c r="A356" s="1114"/>
      <c r="B356" s="1115" t="s">
        <v>386</v>
      </c>
      <c r="C356" s="1114" t="s">
        <v>325</v>
      </c>
      <c r="D356" s="1114" t="s">
        <v>646</v>
      </c>
      <c r="E356" s="1114"/>
      <c r="F356" s="1397">
        <v>0.9</v>
      </c>
      <c r="G356" s="1397">
        <v>0.9</v>
      </c>
      <c r="H356" s="1114">
        <v>10</v>
      </c>
      <c r="I356" s="1114">
        <v>10</v>
      </c>
      <c r="J356" s="1114"/>
      <c r="K356" s="1431"/>
      <c r="L356" s="1431"/>
      <c r="M356" s="1431"/>
      <c r="N356" s="1431"/>
      <c r="O356" s="1431"/>
      <c r="P356" s="1431"/>
      <c r="Q356" s="1431"/>
      <c r="R356" s="1431"/>
      <c r="S356" s="1431"/>
      <c r="T356" s="1431"/>
      <c r="U356" s="1431"/>
      <c r="V356" s="1431"/>
      <c r="W356" s="1431"/>
      <c r="X356" s="1431"/>
      <c r="Y356" s="1431"/>
    </row>
    <row r="357" spans="1:25">
      <c r="A357" s="1114"/>
      <c r="B357" s="931"/>
      <c r="C357" s="1114"/>
      <c r="D357" s="1114"/>
      <c r="E357" s="1114"/>
      <c r="F357" s="1114"/>
      <c r="G357" s="1114"/>
      <c r="H357" s="1114"/>
      <c r="I357" s="1114"/>
      <c r="J357" s="1114"/>
      <c r="K357" s="1431"/>
      <c r="L357" s="1431"/>
      <c r="M357" s="1431"/>
      <c r="N357" s="1431"/>
      <c r="O357" s="1431"/>
      <c r="P357" s="1431"/>
      <c r="Q357" s="1431"/>
      <c r="R357" s="1431"/>
      <c r="S357" s="1431"/>
      <c r="T357" s="1431"/>
      <c r="U357" s="1431"/>
      <c r="V357" s="1431"/>
      <c r="W357" s="1431"/>
      <c r="X357" s="1431"/>
      <c r="Y357" s="1431"/>
    </row>
    <row r="358" spans="1:25">
      <c r="A358" s="1114" t="s">
        <v>330</v>
      </c>
      <c r="B358" s="1114"/>
      <c r="C358" s="1114"/>
      <c r="D358" s="1114"/>
      <c r="E358" s="1114"/>
      <c r="F358" s="1114"/>
      <c r="G358" s="1114"/>
      <c r="H358" s="1114">
        <f>SUM(H339:H357)+H326</f>
        <v>100</v>
      </c>
      <c r="I358" s="1114">
        <f>SUM(I339:I357)+J326</f>
        <v>92</v>
      </c>
      <c r="J358" s="1114"/>
      <c r="K358" s="1431"/>
      <c r="L358" s="1431"/>
      <c r="M358" s="1431"/>
      <c r="N358" s="1431"/>
      <c r="O358" s="1431"/>
      <c r="P358" s="1431"/>
      <c r="Q358" s="1431"/>
      <c r="R358" s="1431"/>
      <c r="S358" s="1431"/>
      <c r="T358" s="1431"/>
      <c r="U358" s="1431"/>
      <c r="V358" s="1431"/>
      <c r="W358" s="1431"/>
      <c r="X358" s="1431"/>
      <c r="Y358" s="1431"/>
    </row>
    <row r="360" ht="24" spans="1:1">
      <c r="A360" s="1398" t="s">
        <v>647</v>
      </c>
    </row>
    <row r="361" ht="15" spans="1:1">
      <c r="A361" s="1399" t="s">
        <v>648</v>
      </c>
    </row>
    <row r="362" ht="26.25" spans="1:25">
      <c r="A362" s="1400" t="s">
        <v>138</v>
      </c>
      <c r="B362" s="1401" t="s">
        <v>649</v>
      </c>
      <c r="C362" s="1401"/>
      <c r="D362" s="1401"/>
      <c r="E362" s="1401"/>
      <c r="F362" s="1401"/>
      <c r="G362" s="1401"/>
      <c r="H362" s="1401"/>
      <c r="I362" s="1401"/>
      <c r="J362" s="1401"/>
      <c r="K362" s="1432"/>
      <c r="L362" s="1432"/>
      <c r="M362" s="1432"/>
      <c r="N362" s="1432"/>
      <c r="O362" s="1432"/>
      <c r="P362" s="1432"/>
      <c r="Q362" s="1432"/>
      <c r="R362" s="1432"/>
      <c r="S362" s="1432"/>
      <c r="T362" s="1432"/>
      <c r="U362" s="1432"/>
      <c r="V362" s="1432"/>
      <c r="W362" s="1432"/>
      <c r="X362" s="1432"/>
      <c r="Y362" s="1432"/>
    </row>
    <row r="363" ht="15" spans="1:25">
      <c r="A363" s="1402" t="s">
        <v>142</v>
      </c>
      <c r="B363" s="1403"/>
      <c r="C363" s="1403"/>
      <c r="D363" s="1404" t="s">
        <v>143</v>
      </c>
      <c r="E363" s="1405" t="s">
        <v>144</v>
      </c>
      <c r="F363" s="1405"/>
      <c r="G363" s="1404" t="s">
        <v>145</v>
      </c>
      <c r="H363" s="1405" t="s">
        <v>146</v>
      </c>
      <c r="I363" s="1405" t="s">
        <v>147</v>
      </c>
      <c r="J363" s="1405" t="s">
        <v>148</v>
      </c>
      <c r="K363" s="1433"/>
      <c r="L363" s="1433"/>
      <c r="M363" s="1433"/>
      <c r="N363" s="1433"/>
      <c r="O363" s="1433"/>
      <c r="P363" s="1433"/>
      <c r="Q363" s="1433"/>
      <c r="R363" s="1433"/>
      <c r="S363" s="1433"/>
      <c r="T363" s="1433"/>
      <c r="U363" s="1433"/>
      <c r="V363" s="1433"/>
      <c r="W363" s="1433"/>
      <c r="X363" s="1433"/>
      <c r="Y363" s="1433"/>
    </row>
    <row r="364" ht="15" spans="1:25">
      <c r="A364" s="1402" t="s">
        <v>156</v>
      </c>
      <c r="B364" s="1403"/>
      <c r="C364" s="1403"/>
      <c r="D364" s="1403" t="s">
        <v>157</v>
      </c>
      <c r="E364" s="1405"/>
      <c r="F364" s="1405"/>
      <c r="G364" s="1403" t="s">
        <v>158</v>
      </c>
      <c r="H364" s="1405"/>
      <c r="I364" s="1405"/>
      <c r="J364" s="1405"/>
      <c r="K364" s="1433"/>
      <c r="L364" s="1433"/>
      <c r="M364" s="1433"/>
      <c r="N364" s="1433"/>
      <c r="O364" s="1433"/>
      <c r="P364" s="1433"/>
      <c r="Q364" s="1433"/>
      <c r="R364" s="1433"/>
      <c r="S364" s="1433"/>
      <c r="T364" s="1433"/>
      <c r="U364" s="1433"/>
      <c r="V364" s="1433"/>
      <c r="W364" s="1433"/>
      <c r="X364" s="1433"/>
      <c r="Y364" s="1433"/>
    </row>
    <row r="365" ht="15" spans="1:25">
      <c r="A365" s="1402" t="s">
        <v>159</v>
      </c>
      <c r="B365" s="1406" t="s">
        <v>160</v>
      </c>
      <c r="C365" s="1406"/>
      <c r="D365" s="1403">
        <v>206.42</v>
      </c>
      <c r="E365" s="1403">
        <v>303.64</v>
      </c>
      <c r="F365" s="1403"/>
      <c r="G365" s="1403">
        <v>272.08</v>
      </c>
      <c r="H365" s="1403">
        <v>10</v>
      </c>
      <c r="I365" s="1434">
        <v>0.9</v>
      </c>
      <c r="J365" s="1403">
        <v>6</v>
      </c>
      <c r="K365" s="1433"/>
      <c r="L365" s="1433"/>
      <c r="M365" s="1433"/>
      <c r="N365" s="1433"/>
      <c r="O365" s="1433"/>
      <c r="P365" s="1433"/>
      <c r="Q365" s="1433"/>
      <c r="R365" s="1433"/>
      <c r="S365" s="1433"/>
      <c r="T365" s="1433"/>
      <c r="U365" s="1433"/>
      <c r="V365" s="1433"/>
      <c r="W365" s="1433"/>
      <c r="X365" s="1433"/>
      <c r="Y365" s="1433"/>
    </row>
    <row r="366" ht="15" spans="1:25">
      <c r="A366" s="1407"/>
      <c r="B366" s="1408" t="s">
        <v>162</v>
      </c>
      <c r="C366" s="1408"/>
      <c r="D366" s="1408"/>
      <c r="E366" s="1408"/>
      <c r="F366" s="1408"/>
      <c r="G366" s="1408" t="s">
        <v>650</v>
      </c>
      <c r="H366" s="1408"/>
      <c r="I366" s="1408"/>
      <c r="J366" s="1408"/>
      <c r="K366" s="1435"/>
      <c r="L366" s="1435"/>
      <c r="M366" s="1435"/>
      <c r="N366" s="1435"/>
      <c r="O366" s="1435"/>
      <c r="P366" s="1435"/>
      <c r="Q366" s="1435"/>
      <c r="R366" s="1435"/>
      <c r="S366" s="1435"/>
      <c r="T366" s="1435"/>
      <c r="U366" s="1435"/>
      <c r="V366" s="1435"/>
      <c r="W366" s="1435"/>
      <c r="X366" s="1435"/>
      <c r="Y366" s="1435"/>
    </row>
    <row r="367" ht="15" spans="1:25">
      <c r="A367" s="1407"/>
      <c r="B367" s="1408" t="s">
        <v>651</v>
      </c>
      <c r="C367" s="1408"/>
      <c r="D367" s="1408"/>
      <c r="E367" s="1408"/>
      <c r="F367" s="1408"/>
      <c r="G367" s="1408" t="s">
        <v>652</v>
      </c>
      <c r="H367" s="1408"/>
      <c r="I367" s="1408"/>
      <c r="J367" s="1408"/>
      <c r="K367" s="1435"/>
      <c r="L367" s="1435"/>
      <c r="M367" s="1435"/>
      <c r="N367" s="1435"/>
      <c r="O367" s="1435"/>
      <c r="P367" s="1435"/>
      <c r="Q367" s="1435"/>
      <c r="R367" s="1435"/>
      <c r="S367" s="1435"/>
      <c r="T367" s="1435"/>
      <c r="U367" s="1435"/>
      <c r="V367" s="1435"/>
      <c r="W367" s="1435"/>
      <c r="X367" s="1435"/>
      <c r="Y367" s="1435"/>
    </row>
    <row r="368" ht="15" spans="1:25">
      <c r="A368" s="1407"/>
      <c r="B368" s="1409" t="s">
        <v>511</v>
      </c>
      <c r="C368" s="1409"/>
      <c r="D368" s="1409"/>
      <c r="E368" s="1409"/>
      <c r="F368" s="1409"/>
      <c r="G368" s="1410" t="s">
        <v>653</v>
      </c>
      <c r="H368" s="1410"/>
      <c r="I368" s="1410"/>
      <c r="J368" s="1410"/>
      <c r="K368" s="1436"/>
      <c r="L368" s="1436"/>
      <c r="M368" s="1436"/>
      <c r="N368" s="1436"/>
      <c r="O368" s="1436"/>
      <c r="P368" s="1436"/>
      <c r="Q368" s="1436"/>
      <c r="R368" s="1436"/>
      <c r="S368" s="1436"/>
      <c r="T368" s="1436"/>
      <c r="U368" s="1436"/>
      <c r="V368" s="1436"/>
      <c r="W368" s="1436"/>
      <c r="X368" s="1436"/>
      <c r="Y368" s="1436"/>
    </row>
    <row r="369" ht="15" spans="1:25">
      <c r="A369" s="1407"/>
      <c r="B369" s="1408" t="s">
        <v>172</v>
      </c>
      <c r="C369" s="1408"/>
      <c r="D369" s="1408"/>
      <c r="E369" s="1408"/>
      <c r="F369" s="1408"/>
      <c r="G369" s="1408"/>
      <c r="H369" s="1408"/>
      <c r="I369" s="1408"/>
      <c r="J369" s="1408"/>
      <c r="K369" s="1435"/>
      <c r="L369" s="1435"/>
      <c r="M369" s="1435"/>
      <c r="N369" s="1435"/>
      <c r="O369" s="1435"/>
      <c r="P369" s="1435"/>
      <c r="Q369" s="1435"/>
      <c r="R369" s="1435"/>
      <c r="S369" s="1435"/>
      <c r="T369" s="1435"/>
      <c r="U369" s="1435"/>
      <c r="V369" s="1435"/>
      <c r="W369" s="1435"/>
      <c r="X369" s="1435"/>
      <c r="Y369" s="1435"/>
    </row>
    <row r="370" ht="15" spans="1:25">
      <c r="A370" s="1411"/>
      <c r="B370" s="1412" t="s">
        <v>513</v>
      </c>
      <c r="C370" s="1412"/>
      <c r="D370" s="1412"/>
      <c r="E370" s="1412"/>
      <c r="F370" s="1412"/>
      <c r="G370" s="1408"/>
      <c r="H370" s="1408"/>
      <c r="I370" s="1408"/>
      <c r="J370" s="1408"/>
      <c r="K370" s="1435"/>
      <c r="L370" s="1435"/>
      <c r="M370" s="1435"/>
      <c r="N370" s="1435"/>
      <c r="O370" s="1435"/>
      <c r="P370" s="1435"/>
      <c r="Q370" s="1435"/>
      <c r="R370" s="1435"/>
      <c r="S370" s="1435"/>
      <c r="T370" s="1435"/>
      <c r="U370" s="1435"/>
      <c r="V370" s="1435"/>
      <c r="W370" s="1435"/>
      <c r="X370" s="1435"/>
      <c r="Y370" s="1435"/>
    </row>
    <row r="371" ht="15" spans="1:25">
      <c r="A371" s="1413" t="s">
        <v>176</v>
      </c>
      <c r="B371" s="1406" t="s">
        <v>177</v>
      </c>
      <c r="C371" s="1406"/>
      <c r="D371" s="1406"/>
      <c r="E371" s="1406"/>
      <c r="F371" s="1406"/>
      <c r="G371" s="1406" t="s">
        <v>178</v>
      </c>
      <c r="H371" s="1406"/>
      <c r="I371" s="1406"/>
      <c r="J371" s="1406"/>
      <c r="K371" s="1171"/>
      <c r="L371" s="1171"/>
      <c r="M371" s="1171"/>
      <c r="N371" s="1171"/>
      <c r="O371" s="1171"/>
      <c r="P371" s="1171"/>
      <c r="Q371" s="1171"/>
      <c r="R371" s="1171"/>
      <c r="S371" s="1171"/>
      <c r="T371" s="1171"/>
      <c r="U371" s="1171"/>
      <c r="V371" s="1171"/>
      <c r="W371" s="1171"/>
      <c r="X371" s="1171"/>
      <c r="Y371" s="1171"/>
    </row>
    <row r="372" ht="15" spans="1:25">
      <c r="A372" s="1413"/>
      <c r="B372" s="1414"/>
      <c r="C372" s="1414"/>
      <c r="D372" s="1414"/>
      <c r="E372" s="1414"/>
      <c r="F372" s="1415"/>
      <c r="G372" s="1416"/>
      <c r="H372" s="1416"/>
      <c r="I372" s="1416"/>
      <c r="J372" s="1437"/>
      <c r="K372" s="1438"/>
      <c r="L372" s="1438"/>
      <c r="M372" s="1438"/>
      <c r="N372" s="1438"/>
      <c r="O372" s="1438"/>
      <c r="P372" s="1438"/>
      <c r="Q372" s="1438"/>
      <c r="R372" s="1438"/>
      <c r="S372" s="1438"/>
      <c r="T372" s="1438"/>
      <c r="U372" s="1438"/>
      <c r="V372" s="1438"/>
      <c r="W372" s="1438"/>
      <c r="X372" s="1438"/>
      <c r="Y372" s="1438"/>
    </row>
    <row r="373" ht="15" spans="1:25">
      <c r="A373" s="1413"/>
      <c r="B373" s="1414"/>
      <c r="C373" s="1414"/>
      <c r="D373" s="1414"/>
      <c r="E373" s="1414"/>
      <c r="F373" s="1415"/>
      <c r="G373" s="1414"/>
      <c r="H373" s="1414"/>
      <c r="I373" s="1414"/>
      <c r="J373" s="1415"/>
      <c r="K373" s="1439"/>
      <c r="L373" s="1439"/>
      <c r="M373" s="1439"/>
      <c r="N373" s="1439"/>
      <c r="O373" s="1439"/>
      <c r="P373" s="1439"/>
      <c r="Q373" s="1439"/>
      <c r="R373" s="1439"/>
      <c r="S373" s="1439"/>
      <c r="T373" s="1439"/>
      <c r="U373" s="1439"/>
      <c r="V373" s="1439"/>
      <c r="W373" s="1439"/>
      <c r="X373" s="1439"/>
      <c r="Y373" s="1439"/>
    </row>
    <row r="374" ht="15" spans="1:25">
      <c r="A374" s="1413"/>
      <c r="B374" s="1414"/>
      <c r="C374" s="1414"/>
      <c r="D374" s="1414"/>
      <c r="E374" s="1414"/>
      <c r="F374" s="1415"/>
      <c r="G374" s="1414"/>
      <c r="H374" s="1414"/>
      <c r="I374" s="1414"/>
      <c r="J374" s="1415"/>
      <c r="K374" s="1439"/>
      <c r="L374" s="1439"/>
      <c r="M374" s="1439"/>
      <c r="N374" s="1439"/>
      <c r="O374" s="1439"/>
      <c r="P374" s="1439"/>
      <c r="Q374" s="1439"/>
      <c r="R374" s="1439"/>
      <c r="S374" s="1439"/>
      <c r="T374" s="1439"/>
      <c r="U374" s="1439"/>
      <c r="V374" s="1439"/>
      <c r="W374" s="1439"/>
      <c r="X374" s="1439"/>
      <c r="Y374" s="1439"/>
    </row>
    <row r="375" ht="15" spans="1:25">
      <c r="A375" s="1413"/>
      <c r="B375" s="1414"/>
      <c r="C375" s="1414"/>
      <c r="D375" s="1414"/>
      <c r="E375" s="1414"/>
      <c r="F375" s="1415"/>
      <c r="G375" s="1414"/>
      <c r="H375" s="1414"/>
      <c r="I375" s="1414"/>
      <c r="J375" s="1415"/>
      <c r="K375" s="1439"/>
      <c r="L375" s="1439"/>
      <c r="M375" s="1439"/>
      <c r="N375" s="1439"/>
      <c r="O375" s="1439"/>
      <c r="P375" s="1439"/>
      <c r="Q375" s="1439"/>
      <c r="R375" s="1439"/>
      <c r="S375" s="1439"/>
      <c r="T375" s="1439"/>
      <c r="U375" s="1439"/>
      <c r="V375" s="1439"/>
      <c r="W375" s="1439"/>
      <c r="X375" s="1439"/>
      <c r="Y375" s="1439"/>
    </row>
    <row r="376" ht="15" spans="1:25">
      <c r="A376" s="1413"/>
      <c r="B376" s="1417" t="s">
        <v>366</v>
      </c>
      <c r="C376" s="1417"/>
      <c r="D376" s="1417"/>
      <c r="E376" s="1417"/>
      <c r="F376" s="1418"/>
      <c r="G376" s="1419"/>
      <c r="H376" s="1419"/>
      <c r="I376" s="1419"/>
      <c r="J376" s="1408"/>
      <c r="K376" s="1435"/>
      <c r="L376" s="1435"/>
      <c r="M376" s="1435"/>
      <c r="N376" s="1435"/>
      <c r="O376" s="1435"/>
      <c r="P376" s="1435"/>
      <c r="Q376" s="1435"/>
      <c r="R376" s="1435"/>
      <c r="S376" s="1435"/>
      <c r="T376" s="1435"/>
      <c r="U376" s="1435"/>
      <c r="V376" s="1435"/>
      <c r="W376" s="1435"/>
      <c r="X376" s="1435"/>
      <c r="Y376" s="1435"/>
    </row>
    <row r="377" ht="15" spans="1:25">
      <c r="A377" s="1402" t="s">
        <v>654</v>
      </c>
      <c r="B377" s="1406" t="s">
        <v>195</v>
      </c>
      <c r="C377" s="1406" t="s">
        <v>196</v>
      </c>
      <c r="D377" s="1130" t="s">
        <v>197</v>
      </c>
      <c r="E377" s="1130"/>
      <c r="F377" s="1420" t="s">
        <v>198</v>
      </c>
      <c r="G377" s="1420" t="s">
        <v>199</v>
      </c>
      <c r="H377" s="1130" t="s">
        <v>146</v>
      </c>
      <c r="I377" s="1130" t="s">
        <v>148</v>
      </c>
      <c r="J377" s="1440" t="s">
        <v>200</v>
      </c>
      <c r="K377" s="1441"/>
      <c r="L377" s="1441"/>
      <c r="M377" s="1441"/>
      <c r="N377" s="1441"/>
      <c r="O377" s="1441"/>
      <c r="P377" s="1441"/>
      <c r="Q377" s="1441"/>
      <c r="R377" s="1441"/>
      <c r="S377" s="1441"/>
      <c r="T377" s="1441"/>
      <c r="U377" s="1441"/>
      <c r="V377" s="1441"/>
      <c r="W377" s="1441"/>
      <c r="X377" s="1441"/>
      <c r="Y377" s="1441"/>
    </row>
    <row r="378" ht="15" spans="1:25">
      <c r="A378" s="1402" t="s">
        <v>655</v>
      </c>
      <c r="B378" s="1406"/>
      <c r="C378" s="1406"/>
      <c r="D378" s="1130"/>
      <c r="E378" s="1130"/>
      <c r="F378" s="1421" t="s">
        <v>208</v>
      </c>
      <c r="G378" s="1421" t="s">
        <v>209</v>
      </c>
      <c r="H378" s="1130"/>
      <c r="I378" s="1130"/>
      <c r="J378" s="1442" t="s">
        <v>210</v>
      </c>
      <c r="K378" s="1441"/>
      <c r="L378" s="1441"/>
      <c r="M378" s="1441"/>
      <c r="N378" s="1441"/>
      <c r="O378" s="1441"/>
      <c r="P378" s="1441"/>
      <c r="Q378" s="1441"/>
      <c r="R378" s="1441"/>
      <c r="S378" s="1441"/>
      <c r="T378" s="1441"/>
      <c r="U378" s="1441"/>
      <c r="V378" s="1441"/>
      <c r="W378" s="1441"/>
      <c r="X378" s="1441"/>
      <c r="Y378" s="1441"/>
    </row>
    <row r="379" ht="15" spans="1:25">
      <c r="A379" s="1402" t="s">
        <v>656</v>
      </c>
      <c r="B379" s="1406"/>
      <c r="C379" s="1406"/>
      <c r="D379" s="1130"/>
      <c r="E379" s="1130"/>
      <c r="F379" s="1422"/>
      <c r="G379" s="1422"/>
      <c r="H379" s="1130"/>
      <c r="I379" s="1130"/>
      <c r="J379" s="1443" t="s">
        <v>211</v>
      </c>
      <c r="K379" s="1441"/>
      <c r="L379" s="1441"/>
      <c r="M379" s="1441"/>
      <c r="N379" s="1441"/>
      <c r="O379" s="1441"/>
      <c r="P379" s="1441"/>
      <c r="Q379" s="1441"/>
      <c r="R379" s="1441"/>
      <c r="S379" s="1441"/>
      <c r="T379" s="1441"/>
      <c r="U379" s="1441"/>
      <c r="V379" s="1441"/>
      <c r="W379" s="1441"/>
      <c r="X379" s="1441"/>
      <c r="Y379" s="1441"/>
    </row>
    <row r="380" ht="15" spans="1:25">
      <c r="A380" s="1402" t="s">
        <v>657</v>
      </c>
      <c r="B380" s="1421" t="s">
        <v>658</v>
      </c>
      <c r="C380" s="1421" t="s">
        <v>659</v>
      </c>
      <c r="D380" s="1423" t="s">
        <v>214</v>
      </c>
      <c r="E380" s="1423"/>
      <c r="F380" s="765">
        <v>1</v>
      </c>
      <c r="G380" s="765">
        <v>1</v>
      </c>
      <c r="H380" s="766">
        <v>5</v>
      </c>
      <c r="I380" s="766">
        <v>5</v>
      </c>
      <c r="J380" s="1408"/>
      <c r="K380" s="1435"/>
      <c r="L380" s="1435"/>
      <c r="M380" s="1435"/>
      <c r="N380" s="1435"/>
      <c r="O380" s="1435"/>
      <c r="P380" s="1435"/>
      <c r="Q380" s="1435"/>
      <c r="R380" s="1435"/>
      <c r="S380" s="1435"/>
      <c r="T380" s="1435"/>
      <c r="U380" s="1435"/>
      <c r="V380" s="1435"/>
      <c r="W380" s="1435"/>
      <c r="X380" s="1435"/>
      <c r="Y380" s="1435"/>
    </row>
    <row r="381" ht="15" spans="1:25">
      <c r="A381" s="1407"/>
      <c r="B381" s="1421" t="s">
        <v>660</v>
      </c>
      <c r="C381" s="1406" t="s">
        <v>572</v>
      </c>
      <c r="D381" s="1423"/>
      <c r="E381" s="1423"/>
      <c r="F381" s="765"/>
      <c r="G381" s="765"/>
      <c r="H381" s="766"/>
      <c r="I381" s="766"/>
      <c r="J381" s="1408"/>
      <c r="K381" s="1435"/>
      <c r="L381" s="1435"/>
      <c r="M381" s="1435"/>
      <c r="N381" s="1435"/>
      <c r="O381" s="1435"/>
      <c r="P381" s="1435"/>
      <c r="Q381" s="1435"/>
      <c r="R381" s="1435"/>
      <c r="S381" s="1435"/>
      <c r="T381" s="1435"/>
      <c r="U381" s="1435"/>
      <c r="V381" s="1435"/>
      <c r="W381" s="1435"/>
      <c r="X381" s="1435"/>
      <c r="Y381" s="1435"/>
    </row>
    <row r="382" ht="15" spans="1:25">
      <c r="A382" s="1407"/>
      <c r="B382" s="1424"/>
      <c r="C382" s="1421" t="s">
        <v>661</v>
      </c>
      <c r="D382" s="766" t="s">
        <v>254</v>
      </c>
      <c r="E382" s="766"/>
      <c r="F382" s="765">
        <v>1</v>
      </c>
      <c r="G382" s="765">
        <v>1</v>
      </c>
      <c r="H382" s="766">
        <v>5</v>
      </c>
      <c r="I382" s="766">
        <v>5</v>
      </c>
      <c r="J382" s="1406"/>
      <c r="K382" s="1171"/>
      <c r="L382" s="1171"/>
      <c r="M382" s="1171"/>
      <c r="N382" s="1171"/>
      <c r="O382" s="1171"/>
      <c r="P382" s="1171"/>
      <c r="Q382" s="1171"/>
      <c r="R382" s="1171"/>
      <c r="S382" s="1171"/>
      <c r="T382" s="1171"/>
      <c r="U382" s="1171"/>
      <c r="V382" s="1171"/>
      <c r="W382" s="1171"/>
      <c r="X382" s="1171"/>
      <c r="Y382" s="1171"/>
    </row>
    <row r="383" ht="15" spans="1:25">
      <c r="A383" s="1407"/>
      <c r="B383" s="1424"/>
      <c r="C383" s="1421" t="s">
        <v>572</v>
      </c>
      <c r="D383" s="766" t="s">
        <v>258</v>
      </c>
      <c r="E383" s="766"/>
      <c r="F383" s="765">
        <v>1</v>
      </c>
      <c r="G383" s="765">
        <v>1</v>
      </c>
      <c r="H383" s="766">
        <v>9</v>
      </c>
      <c r="I383" s="766">
        <v>8</v>
      </c>
      <c r="J383" s="1406"/>
      <c r="K383" s="1171"/>
      <c r="L383" s="1171"/>
      <c r="M383" s="1171"/>
      <c r="N383" s="1171"/>
      <c r="O383" s="1171"/>
      <c r="P383" s="1171"/>
      <c r="Q383" s="1171"/>
      <c r="R383" s="1171"/>
      <c r="S383" s="1171"/>
      <c r="T383" s="1171"/>
      <c r="U383" s="1171"/>
      <c r="V383" s="1171"/>
      <c r="W383" s="1171"/>
      <c r="X383" s="1171"/>
      <c r="Y383" s="1171"/>
    </row>
    <row r="384" ht="15" spans="1:25">
      <c r="A384" s="1407"/>
      <c r="B384" s="1424"/>
      <c r="C384" s="1424"/>
      <c r="D384" s="766" t="s">
        <v>529</v>
      </c>
      <c r="E384" s="766"/>
      <c r="F384" s="765">
        <v>1</v>
      </c>
      <c r="G384" s="765">
        <v>1</v>
      </c>
      <c r="H384" s="766">
        <v>5</v>
      </c>
      <c r="I384" s="766">
        <v>5</v>
      </c>
      <c r="J384" s="1406"/>
      <c r="K384" s="1171"/>
      <c r="L384" s="1171"/>
      <c r="M384" s="1171"/>
      <c r="N384" s="1171"/>
      <c r="O384" s="1171"/>
      <c r="P384" s="1171"/>
      <c r="Q384" s="1171"/>
      <c r="R384" s="1171"/>
      <c r="S384" s="1171"/>
      <c r="T384" s="1171"/>
      <c r="U384" s="1171"/>
      <c r="V384" s="1171"/>
      <c r="W384" s="1171"/>
      <c r="X384" s="1171"/>
      <c r="Y384" s="1171"/>
    </row>
    <row r="385" ht="15" spans="1:25">
      <c r="A385" s="1407"/>
      <c r="B385" s="1424"/>
      <c r="C385" s="1422"/>
      <c r="D385" s="766" t="s">
        <v>531</v>
      </c>
      <c r="E385" s="766"/>
      <c r="F385" s="765">
        <v>1</v>
      </c>
      <c r="G385" s="765">
        <v>1</v>
      </c>
      <c r="H385" s="766">
        <v>5</v>
      </c>
      <c r="I385" s="766">
        <v>5</v>
      </c>
      <c r="J385" s="1406"/>
      <c r="K385" s="1171"/>
      <c r="L385" s="1171"/>
      <c r="M385" s="1171"/>
      <c r="N385" s="1171"/>
      <c r="O385" s="1171"/>
      <c r="P385" s="1171"/>
      <c r="Q385" s="1171"/>
      <c r="R385" s="1171"/>
      <c r="S385" s="1171"/>
      <c r="T385" s="1171"/>
      <c r="U385" s="1171"/>
      <c r="V385" s="1171"/>
      <c r="W385" s="1171"/>
      <c r="X385" s="1171"/>
      <c r="Y385" s="1171"/>
    </row>
    <row r="386" ht="15" spans="1:25">
      <c r="A386" s="1407"/>
      <c r="B386" s="1424"/>
      <c r="C386" s="1421" t="s">
        <v>662</v>
      </c>
      <c r="D386" s="766" t="s">
        <v>663</v>
      </c>
      <c r="E386" s="766"/>
      <c r="F386" s="765">
        <v>1</v>
      </c>
      <c r="G386" s="765">
        <v>1</v>
      </c>
      <c r="H386" s="766">
        <v>5</v>
      </c>
      <c r="I386" s="766">
        <v>5</v>
      </c>
      <c r="J386" s="1408"/>
      <c r="K386" s="1435"/>
      <c r="L386" s="1435"/>
      <c r="M386" s="1435"/>
      <c r="N386" s="1435"/>
      <c r="O386" s="1435"/>
      <c r="P386" s="1435"/>
      <c r="Q386" s="1435"/>
      <c r="R386" s="1435"/>
      <c r="S386" s="1435"/>
      <c r="T386" s="1435"/>
      <c r="U386" s="1435"/>
      <c r="V386" s="1435"/>
      <c r="W386" s="1435"/>
      <c r="X386" s="1435"/>
      <c r="Y386" s="1435"/>
    </row>
    <row r="387" ht="15" spans="1:25">
      <c r="A387" s="1407"/>
      <c r="B387" s="1424"/>
      <c r="C387" s="1406" t="s">
        <v>572</v>
      </c>
      <c r="D387" s="766" t="s">
        <v>290</v>
      </c>
      <c r="E387" s="766"/>
      <c r="F387" s="765">
        <v>1</v>
      </c>
      <c r="G387" s="766" t="s">
        <v>70</v>
      </c>
      <c r="H387" s="766">
        <v>5</v>
      </c>
      <c r="I387" s="766">
        <v>5</v>
      </c>
      <c r="J387" s="1408"/>
      <c r="K387" s="1435"/>
      <c r="L387" s="1435"/>
      <c r="M387" s="1435"/>
      <c r="N387" s="1435"/>
      <c r="O387" s="1435"/>
      <c r="P387" s="1435"/>
      <c r="Q387" s="1435"/>
      <c r="R387" s="1435"/>
      <c r="S387" s="1435"/>
      <c r="T387" s="1435"/>
      <c r="U387" s="1435"/>
      <c r="V387" s="1435"/>
      <c r="W387" s="1435"/>
      <c r="X387" s="1435"/>
      <c r="Y387" s="1435"/>
    </row>
    <row r="388" ht="15" spans="1:25">
      <c r="A388" s="1407"/>
      <c r="B388" s="1424"/>
      <c r="C388" s="1421" t="s">
        <v>664</v>
      </c>
      <c r="D388" s="766" t="s">
        <v>277</v>
      </c>
      <c r="E388" s="766"/>
      <c r="F388" s="765">
        <v>1</v>
      </c>
      <c r="G388" s="1444">
        <v>0.8794</v>
      </c>
      <c r="H388" s="766">
        <v>5</v>
      </c>
      <c r="I388" s="766">
        <v>5</v>
      </c>
      <c r="J388" s="1408"/>
      <c r="K388" s="1435"/>
      <c r="L388" s="1435"/>
      <c r="M388" s="1435"/>
      <c r="N388" s="1435"/>
      <c r="O388" s="1435"/>
      <c r="P388" s="1435"/>
      <c r="Q388" s="1435"/>
      <c r="R388" s="1435"/>
      <c r="S388" s="1435"/>
      <c r="T388" s="1435"/>
      <c r="U388" s="1435"/>
      <c r="V388" s="1435"/>
      <c r="W388" s="1435"/>
      <c r="X388" s="1435"/>
      <c r="Y388" s="1435"/>
    </row>
    <row r="389" ht="15" spans="1:25">
      <c r="A389" s="1407"/>
      <c r="B389" s="1424"/>
      <c r="C389" s="1421" t="s">
        <v>572</v>
      </c>
      <c r="D389" s="766" t="s">
        <v>281</v>
      </c>
      <c r="E389" s="766"/>
      <c r="F389" s="765">
        <v>1</v>
      </c>
      <c r="G389" s="1444">
        <v>0.4891</v>
      </c>
      <c r="H389" s="766">
        <v>5</v>
      </c>
      <c r="I389" s="766">
        <v>5</v>
      </c>
      <c r="J389" s="1408"/>
      <c r="K389" s="1435"/>
      <c r="L389" s="1435"/>
      <c r="M389" s="1435"/>
      <c r="N389" s="1435"/>
      <c r="O389" s="1435"/>
      <c r="P389" s="1435"/>
      <c r="Q389" s="1435"/>
      <c r="R389" s="1435"/>
      <c r="S389" s="1435"/>
      <c r="T389" s="1435"/>
      <c r="U389" s="1435"/>
      <c r="V389" s="1435"/>
      <c r="W389" s="1435"/>
      <c r="X389" s="1435"/>
      <c r="Y389" s="1435"/>
    </row>
    <row r="390" ht="15" spans="1:25">
      <c r="A390" s="1407"/>
      <c r="B390" s="1422"/>
      <c r="C390" s="1422"/>
      <c r="D390" s="766" t="s">
        <v>566</v>
      </c>
      <c r="E390" s="766"/>
      <c r="F390" s="765">
        <v>1</v>
      </c>
      <c r="G390" s="766" t="s">
        <v>223</v>
      </c>
      <c r="H390" s="766">
        <v>5</v>
      </c>
      <c r="I390" s="766">
        <v>5</v>
      </c>
      <c r="J390" s="1408"/>
      <c r="K390" s="1435"/>
      <c r="L390" s="1435"/>
      <c r="M390" s="1435"/>
      <c r="N390" s="1435"/>
      <c r="O390" s="1435"/>
      <c r="P390" s="1435"/>
      <c r="Q390" s="1435"/>
      <c r="R390" s="1435"/>
      <c r="S390" s="1435"/>
      <c r="T390" s="1435"/>
      <c r="U390" s="1435"/>
      <c r="V390" s="1435"/>
      <c r="W390" s="1435"/>
      <c r="X390" s="1435"/>
      <c r="Y390" s="1435"/>
    </row>
    <row r="391" ht="48.75" spans="1:25">
      <c r="A391" s="1407"/>
      <c r="B391" s="1421" t="s">
        <v>665</v>
      </c>
      <c r="C391" s="1406"/>
      <c r="D391" s="766" t="s">
        <v>666</v>
      </c>
      <c r="E391" s="766"/>
      <c r="F391" s="765">
        <v>1</v>
      </c>
      <c r="G391" s="766" t="s">
        <v>667</v>
      </c>
      <c r="H391" s="766">
        <v>15</v>
      </c>
      <c r="I391" s="766">
        <v>15</v>
      </c>
      <c r="J391" s="1408"/>
      <c r="K391" s="1435"/>
      <c r="L391" s="1435"/>
      <c r="M391" s="1435"/>
      <c r="N391" s="1435"/>
      <c r="O391" s="1435"/>
      <c r="P391" s="1435"/>
      <c r="Q391" s="1435"/>
      <c r="R391" s="1435"/>
      <c r="S391" s="1435"/>
      <c r="T391" s="1435"/>
      <c r="U391" s="1435"/>
      <c r="V391" s="1435"/>
      <c r="W391" s="1435"/>
      <c r="X391" s="1435"/>
      <c r="Y391" s="1435"/>
    </row>
    <row r="392" ht="27.75" spans="1:25">
      <c r="A392" s="1407"/>
      <c r="B392" s="1445" t="s">
        <v>668</v>
      </c>
      <c r="C392" s="1406" t="s">
        <v>316</v>
      </c>
      <c r="D392" s="766" t="s">
        <v>669</v>
      </c>
      <c r="E392" s="766"/>
      <c r="F392" s="766" t="s">
        <v>670</v>
      </c>
      <c r="G392" s="1418" t="s">
        <v>670</v>
      </c>
      <c r="H392" s="766">
        <v>3</v>
      </c>
      <c r="I392" s="766">
        <v>3</v>
      </c>
      <c r="J392" s="1408"/>
      <c r="K392" s="1435"/>
      <c r="L392" s="1435"/>
      <c r="M392" s="1435"/>
      <c r="N392" s="1435"/>
      <c r="O392" s="1435"/>
      <c r="P392" s="1435"/>
      <c r="Q392" s="1435"/>
      <c r="R392" s="1435"/>
      <c r="S392" s="1435"/>
      <c r="T392" s="1435"/>
      <c r="U392" s="1435"/>
      <c r="V392" s="1435"/>
      <c r="W392" s="1435"/>
      <c r="X392" s="1435"/>
      <c r="Y392" s="1435"/>
    </row>
    <row r="393" ht="15" spans="1:25">
      <c r="A393" s="1407"/>
      <c r="B393" s="1422"/>
      <c r="C393" s="1406"/>
      <c r="D393" s="766" t="s">
        <v>317</v>
      </c>
      <c r="E393" s="766"/>
      <c r="F393" s="766" t="s">
        <v>547</v>
      </c>
      <c r="G393" s="766" t="s">
        <v>547</v>
      </c>
      <c r="H393" s="766">
        <v>8</v>
      </c>
      <c r="I393" s="766">
        <v>8</v>
      </c>
      <c r="J393" s="1408"/>
      <c r="K393" s="1435"/>
      <c r="L393" s="1435"/>
      <c r="M393" s="1435"/>
      <c r="N393" s="1435"/>
      <c r="O393" s="1435"/>
      <c r="P393" s="1435"/>
      <c r="Q393" s="1435"/>
      <c r="R393" s="1435"/>
      <c r="S393" s="1435"/>
      <c r="T393" s="1435"/>
      <c r="U393" s="1435"/>
      <c r="V393" s="1435"/>
      <c r="W393" s="1435"/>
      <c r="X393" s="1435"/>
      <c r="Y393" s="1435"/>
    </row>
    <row r="394" ht="15" spans="1:25">
      <c r="A394" s="1407"/>
      <c r="B394" s="1421" t="s">
        <v>570</v>
      </c>
      <c r="C394" s="766" t="s">
        <v>497</v>
      </c>
      <c r="D394" s="766" t="s">
        <v>671</v>
      </c>
      <c r="E394" s="766"/>
      <c r="F394" s="765">
        <v>0.9</v>
      </c>
      <c r="G394" s="1446">
        <v>0.9</v>
      </c>
      <c r="H394" s="766">
        <v>10</v>
      </c>
      <c r="I394" s="766">
        <v>10</v>
      </c>
      <c r="J394" s="1447"/>
      <c r="K394" s="1435"/>
      <c r="L394" s="1435"/>
      <c r="M394" s="1435"/>
      <c r="N394" s="1435"/>
      <c r="O394" s="1435"/>
      <c r="P394" s="1435"/>
      <c r="Q394" s="1435"/>
      <c r="R394" s="1435"/>
      <c r="S394" s="1435"/>
      <c r="T394" s="1435"/>
      <c r="U394" s="1435"/>
      <c r="V394" s="1435"/>
      <c r="W394" s="1435"/>
      <c r="X394" s="1435"/>
      <c r="Y394" s="1435"/>
    </row>
    <row r="395" ht="15" spans="1:25">
      <c r="A395" s="1407"/>
      <c r="B395" s="1421" t="s">
        <v>572</v>
      </c>
      <c r="C395" s="766"/>
      <c r="D395" s="766"/>
      <c r="E395" s="766"/>
      <c r="F395" s="765"/>
      <c r="G395" s="1446"/>
      <c r="H395" s="766"/>
      <c r="I395" s="766"/>
      <c r="J395" s="1447"/>
      <c r="K395" s="1435"/>
      <c r="L395" s="1435"/>
      <c r="M395" s="1435"/>
      <c r="N395" s="1435"/>
      <c r="O395" s="1435"/>
      <c r="P395" s="1435"/>
      <c r="Q395" s="1435"/>
      <c r="R395" s="1435"/>
      <c r="S395" s="1435"/>
      <c r="T395" s="1435"/>
      <c r="U395" s="1435"/>
      <c r="V395" s="1435"/>
      <c r="W395" s="1435"/>
      <c r="X395" s="1435"/>
      <c r="Y395" s="1435"/>
    </row>
    <row r="396" ht="15" spans="1:25">
      <c r="A396" s="1411"/>
      <c r="B396" s="1406" t="s">
        <v>672</v>
      </c>
      <c r="C396" s="766"/>
      <c r="D396" s="766"/>
      <c r="E396" s="766"/>
      <c r="F396" s="765"/>
      <c r="G396" s="1446"/>
      <c r="H396" s="766"/>
      <c r="I396" s="766"/>
      <c r="J396" s="1422"/>
      <c r="K396" s="1448"/>
      <c r="L396" s="1448"/>
      <c r="M396" s="1448"/>
      <c r="N396" s="1448"/>
      <c r="O396" s="1448"/>
      <c r="P396" s="1448"/>
      <c r="Q396" s="1448"/>
      <c r="R396" s="1448"/>
      <c r="S396" s="1448"/>
      <c r="T396" s="1448"/>
      <c r="U396" s="1448"/>
      <c r="V396" s="1448"/>
      <c r="W396" s="1448"/>
      <c r="X396" s="1448"/>
      <c r="Y396" s="1448"/>
    </row>
    <row r="397" ht="15" spans="1:25">
      <c r="A397" s="1413" t="s">
        <v>330</v>
      </c>
      <c r="B397" s="1413"/>
      <c r="C397" s="1413"/>
      <c r="D397" s="1413"/>
      <c r="E397" s="1413"/>
      <c r="F397" s="1413"/>
      <c r="G397" s="1413"/>
      <c r="H397" s="1406">
        <v>100</v>
      </c>
      <c r="I397" s="1408">
        <v>94</v>
      </c>
      <c r="J397" s="1408"/>
      <c r="K397" s="1435"/>
      <c r="L397" s="1435"/>
      <c r="M397" s="1435"/>
      <c r="N397" s="1435"/>
      <c r="O397" s="1435"/>
      <c r="P397" s="1435"/>
      <c r="Q397" s="1435"/>
      <c r="R397" s="1435"/>
      <c r="S397" s="1435"/>
      <c r="T397" s="1435"/>
      <c r="U397" s="1435"/>
      <c r="V397" s="1435"/>
      <c r="W397" s="1435"/>
      <c r="X397" s="1435"/>
      <c r="Y397" s="1435"/>
    </row>
  </sheetData>
  <mergeCells count="653">
    <mergeCell ref="Z2:AI2"/>
    <mergeCell ref="Z3:AI3"/>
    <mergeCell ref="B4:J4"/>
    <mergeCell ref="AA4:AI4"/>
    <mergeCell ref="B7:C7"/>
    <mergeCell ref="E7:F7"/>
    <mergeCell ref="AA7:AB7"/>
    <mergeCell ref="AD7:AE7"/>
    <mergeCell ref="B8:F8"/>
    <mergeCell ref="G8:J8"/>
    <mergeCell ref="AA8:AE8"/>
    <mergeCell ref="AF8:AI8"/>
    <mergeCell ref="B9:F9"/>
    <mergeCell ref="G9:J9"/>
    <mergeCell ref="AA9:AE9"/>
    <mergeCell ref="AF9:AI9"/>
    <mergeCell ref="B10:F10"/>
    <mergeCell ref="G10:J10"/>
    <mergeCell ref="AA10:AE10"/>
    <mergeCell ref="AF10:AI10"/>
    <mergeCell ref="B11:F11"/>
    <mergeCell ref="G11:J11"/>
    <mergeCell ref="AA11:AE11"/>
    <mergeCell ref="AF11:AI11"/>
    <mergeCell ref="B12:F12"/>
    <mergeCell ref="G12:J12"/>
    <mergeCell ref="AA12:AE12"/>
    <mergeCell ref="AF12:AI12"/>
    <mergeCell ref="B13:F13"/>
    <mergeCell ref="G13:J13"/>
    <mergeCell ref="AA13:AE13"/>
    <mergeCell ref="AF13:AI13"/>
    <mergeCell ref="B14:F14"/>
    <mergeCell ref="G14:J14"/>
    <mergeCell ref="AA14:AE14"/>
    <mergeCell ref="B15:F15"/>
    <mergeCell ref="G15:J15"/>
    <mergeCell ref="AA15:AE15"/>
    <mergeCell ref="B16:F16"/>
    <mergeCell ref="G16:J16"/>
    <mergeCell ref="AA16:AE16"/>
    <mergeCell ref="B17:F17"/>
    <mergeCell ref="G17:J17"/>
    <mergeCell ref="AA17:AE17"/>
    <mergeCell ref="B18:F18"/>
    <mergeCell ref="G18:J18"/>
    <mergeCell ref="AA18:AE18"/>
    <mergeCell ref="D22:E22"/>
    <mergeCell ref="AC22:AD22"/>
    <mergeCell ref="D23:E23"/>
    <mergeCell ref="AC23:AD23"/>
    <mergeCell ref="D24:E24"/>
    <mergeCell ref="AC24:AD24"/>
    <mergeCell ref="D25:E25"/>
    <mergeCell ref="AC25:AD25"/>
    <mergeCell ref="D26:E26"/>
    <mergeCell ref="AC26:AD26"/>
    <mergeCell ref="AC27:AD27"/>
    <mergeCell ref="D28:E28"/>
    <mergeCell ref="AC28:AD28"/>
    <mergeCell ref="D29:E29"/>
    <mergeCell ref="AC29:AD29"/>
    <mergeCell ref="D30:E30"/>
    <mergeCell ref="AC30:AD30"/>
    <mergeCell ref="D31:E31"/>
    <mergeCell ref="AC31:AD31"/>
    <mergeCell ref="D32:E32"/>
    <mergeCell ref="AC32:AD32"/>
    <mergeCell ref="D33:E33"/>
    <mergeCell ref="AC33:AD33"/>
    <mergeCell ref="D34:E34"/>
    <mergeCell ref="AC34:AD34"/>
    <mergeCell ref="AC35:AD35"/>
    <mergeCell ref="AC36:AD36"/>
    <mergeCell ref="D37:E37"/>
    <mergeCell ref="AC37:AD37"/>
    <mergeCell ref="D38:E38"/>
    <mergeCell ref="AC38:AD38"/>
    <mergeCell ref="AC39:AD39"/>
    <mergeCell ref="D40:E40"/>
    <mergeCell ref="AC40:AD40"/>
    <mergeCell ref="D44:E44"/>
    <mergeCell ref="AC44:AD44"/>
    <mergeCell ref="D45:E45"/>
    <mergeCell ref="AC45:AD45"/>
    <mergeCell ref="D46:E46"/>
    <mergeCell ref="AC46:AD46"/>
    <mergeCell ref="D47:E47"/>
    <mergeCell ref="AC47:AD47"/>
    <mergeCell ref="D48:E48"/>
    <mergeCell ref="AC48:AD48"/>
    <mergeCell ref="D49:E49"/>
    <mergeCell ref="AC49:AD49"/>
    <mergeCell ref="D50:E50"/>
    <mergeCell ref="AC50:AD50"/>
    <mergeCell ref="D51:E51"/>
    <mergeCell ref="AC51:AD51"/>
    <mergeCell ref="D52:E52"/>
    <mergeCell ref="AC52:AD52"/>
    <mergeCell ref="D53:E53"/>
    <mergeCell ref="AC53:AD53"/>
    <mergeCell ref="D54:E54"/>
    <mergeCell ref="AC54:AD54"/>
    <mergeCell ref="A55:G55"/>
    <mergeCell ref="AC55:AD55"/>
    <mergeCell ref="AC56:AD56"/>
    <mergeCell ref="AC57:AD57"/>
    <mergeCell ref="AC58:AD58"/>
    <mergeCell ref="AC59:AD59"/>
    <mergeCell ref="AC60:AD60"/>
    <mergeCell ref="AC61:AD61"/>
    <mergeCell ref="AC62:AD62"/>
    <mergeCell ref="AC63:AD63"/>
    <mergeCell ref="B64:J64"/>
    <mergeCell ref="B67:C67"/>
    <mergeCell ref="E67:F67"/>
    <mergeCell ref="Z67:AF67"/>
    <mergeCell ref="B68:F68"/>
    <mergeCell ref="G68:J68"/>
    <mergeCell ref="B69:F69"/>
    <mergeCell ref="G69:J69"/>
    <mergeCell ref="B70:F70"/>
    <mergeCell ref="G70:J70"/>
    <mergeCell ref="B71:F71"/>
    <mergeCell ref="G71:J71"/>
    <mergeCell ref="B72:F72"/>
    <mergeCell ref="G72:J72"/>
    <mergeCell ref="B73:F73"/>
    <mergeCell ref="G73:J73"/>
    <mergeCell ref="B74:F74"/>
    <mergeCell ref="G74:J74"/>
    <mergeCell ref="B75:F75"/>
    <mergeCell ref="G75:J75"/>
    <mergeCell ref="B76:F76"/>
    <mergeCell ref="G76:J76"/>
    <mergeCell ref="D80:E80"/>
    <mergeCell ref="D81:E81"/>
    <mergeCell ref="D82:E82"/>
    <mergeCell ref="D83:E83"/>
    <mergeCell ref="D84:E84"/>
    <mergeCell ref="D85:E85"/>
    <mergeCell ref="D86:E86"/>
    <mergeCell ref="D87:E87"/>
    <mergeCell ref="D88:E88"/>
    <mergeCell ref="D89:E89"/>
    <mergeCell ref="D90:E90"/>
    <mergeCell ref="D91:E91"/>
    <mergeCell ref="D92:E92"/>
    <mergeCell ref="D93:E93"/>
    <mergeCell ref="A96:G96"/>
    <mergeCell ref="B98:J98"/>
    <mergeCell ref="B101:C101"/>
    <mergeCell ref="E101:F101"/>
    <mergeCell ref="B102:F102"/>
    <mergeCell ref="G102:J102"/>
    <mergeCell ref="B103:F103"/>
    <mergeCell ref="G103:J103"/>
    <mergeCell ref="B104:F104"/>
    <mergeCell ref="G104:J104"/>
    <mergeCell ref="B105:F105"/>
    <mergeCell ref="G105:J105"/>
    <mergeCell ref="B106:F106"/>
    <mergeCell ref="G106:J106"/>
    <mergeCell ref="B107:F107"/>
    <mergeCell ref="G107:J107"/>
    <mergeCell ref="B108:F108"/>
    <mergeCell ref="G108:J108"/>
    <mergeCell ref="B109:F109"/>
    <mergeCell ref="G109:J109"/>
    <mergeCell ref="B110:F110"/>
    <mergeCell ref="G110:J110"/>
    <mergeCell ref="B111:F111"/>
    <mergeCell ref="G111:J111"/>
    <mergeCell ref="B112:F112"/>
    <mergeCell ref="G112:J112"/>
    <mergeCell ref="B113:F113"/>
    <mergeCell ref="G113:J113"/>
    <mergeCell ref="B114:F114"/>
    <mergeCell ref="G114:J114"/>
    <mergeCell ref="D118:E118"/>
    <mergeCell ref="D119:E119"/>
    <mergeCell ref="D120:E120"/>
    <mergeCell ref="D121:E121"/>
    <mergeCell ref="D122:E122"/>
    <mergeCell ref="D123:E123"/>
    <mergeCell ref="D124:E124"/>
    <mergeCell ref="D125:E125"/>
    <mergeCell ref="D126:E126"/>
    <mergeCell ref="D127:E127"/>
    <mergeCell ref="D128:E128"/>
    <mergeCell ref="D129:E129"/>
    <mergeCell ref="D130:E130"/>
    <mergeCell ref="D131:E131"/>
    <mergeCell ref="D132:E132"/>
    <mergeCell ref="D133:E133"/>
    <mergeCell ref="D134:E134"/>
    <mergeCell ref="A137:G137"/>
    <mergeCell ref="A140:J140"/>
    <mergeCell ref="A141:J141"/>
    <mergeCell ref="A142:B142"/>
    <mergeCell ref="C142:J142"/>
    <mergeCell ref="A143:B143"/>
    <mergeCell ref="A144:B144"/>
    <mergeCell ref="A145:B145"/>
    <mergeCell ref="A146:B146"/>
    <mergeCell ref="C146:E146"/>
    <mergeCell ref="F146:J146"/>
    <mergeCell ref="A147:B147"/>
    <mergeCell ref="C147:E147"/>
    <mergeCell ref="F147:J147"/>
    <mergeCell ref="A148:B148"/>
    <mergeCell ref="C148:E148"/>
    <mergeCell ref="F148:J148"/>
    <mergeCell ref="A149:B149"/>
    <mergeCell ref="C149:E149"/>
    <mergeCell ref="F149:J149"/>
    <mergeCell ref="A150:B150"/>
    <mergeCell ref="C150:E150"/>
    <mergeCell ref="F150:J150"/>
    <mergeCell ref="C151:E151"/>
    <mergeCell ref="F151:J151"/>
    <mergeCell ref="C152:E152"/>
    <mergeCell ref="F152:J152"/>
    <mergeCell ref="A187:B187"/>
    <mergeCell ref="C187:J187"/>
    <mergeCell ref="I190:J190"/>
    <mergeCell ref="B191:D191"/>
    <mergeCell ref="E191:H191"/>
    <mergeCell ref="I191:J191"/>
    <mergeCell ref="B192:D192"/>
    <mergeCell ref="E192:H192"/>
    <mergeCell ref="I192:J192"/>
    <mergeCell ref="B193:D193"/>
    <mergeCell ref="E193:H193"/>
    <mergeCell ref="I193:J193"/>
    <mergeCell ref="B194:D194"/>
    <mergeCell ref="E194:H194"/>
    <mergeCell ref="I194:J194"/>
    <mergeCell ref="B195:D195"/>
    <mergeCell ref="E195:H195"/>
    <mergeCell ref="I195:J195"/>
    <mergeCell ref="B196:D196"/>
    <mergeCell ref="E196:J196"/>
    <mergeCell ref="B197:D197"/>
    <mergeCell ref="E197:J197"/>
    <mergeCell ref="B227:J227"/>
    <mergeCell ref="B230:C230"/>
    <mergeCell ref="E230:F230"/>
    <mergeCell ref="B231:F231"/>
    <mergeCell ref="G231:J231"/>
    <mergeCell ref="B232:F232"/>
    <mergeCell ref="G232:J232"/>
    <mergeCell ref="B233:F233"/>
    <mergeCell ref="G233:J233"/>
    <mergeCell ref="B234:F234"/>
    <mergeCell ref="G234:J234"/>
    <mergeCell ref="B235:F235"/>
    <mergeCell ref="G235:J235"/>
    <mergeCell ref="B236:F236"/>
    <mergeCell ref="G236:J236"/>
    <mergeCell ref="B237:F237"/>
    <mergeCell ref="G237:J237"/>
    <mergeCell ref="D241:E241"/>
    <mergeCell ref="D242:E242"/>
    <mergeCell ref="D243:E243"/>
    <mergeCell ref="D244:E244"/>
    <mergeCell ref="D245:E245"/>
    <mergeCell ref="D246:E246"/>
    <mergeCell ref="D247:E247"/>
    <mergeCell ref="D248:E248"/>
    <mergeCell ref="D249:E249"/>
    <mergeCell ref="D250:E250"/>
    <mergeCell ref="D251:E251"/>
    <mergeCell ref="D252:E252"/>
    <mergeCell ref="D253:E253"/>
    <mergeCell ref="D254:E254"/>
    <mergeCell ref="D255:E255"/>
    <mergeCell ref="D256:E256"/>
    <mergeCell ref="D257:E257"/>
    <mergeCell ref="D258:E258"/>
    <mergeCell ref="D259:E259"/>
    <mergeCell ref="D260:E260"/>
    <mergeCell ref="D262:E262"/>
    <mergeCell ref="D263:E263"/>
    <mergeCell ref="D266:E266"/>
    <mergeCell ref="A267:G267"/>
    <mergeCell ref="A269:J269"/>
    <mergeCell ref="A270:B270"/>
    <mergeCell ref="C270:J270"/>
    <mergeCell ref="A271:B271"/>
    <mergeCell ref="A272:B272"/>
    <mergeCell ref="A273:B273"/>
    <mergeCell ref="A274:B274"/>
    <mergeCell ref="C274:E274"/>
    <mergeCell ref="F274:J274"/>
    <mergeCell ref="A275:B275"/>
    <mergeCell ref="C275:E275"/>
    <mergeCell ref="F275:J275"/>
    <mergeCell ref="A276:B276"/>
    <mergeCell ref="C276:E276"/>
    <mergeCell ref="F276:J276"/>
    <mergeCell ref="A277:B277"/>
    <mergeCell ref="C277:E277"/>
    <mergeCell ref="F277:J277"/>
    <mergeCell ref="A278:B278"/>
    <mergeCell ref="C278:E278"/>
    <mergeCell ref="F278:J278"/>
    <mergeCell ref="C279:E279"/>
    <mergeCell ref="F279:J279"/>
    <mergeCell ref="C280:E280"/>
    <mergeCell ref="F280:J280"/>
    <mergeCell ref="B323:J323"/>
    <mergeCell ref="B326:C326"/>
    <mergeCell ref="E326:F326"/>
    <mergeCell ref="B327:F327"/>
    <mergeCell ref="G327:J327"/>
    <mergeCell ref="B328:F328"/>
    <mergeCell ref="G328:J328"/>
    <mergeCell ref="B329:F329"/>
    <mergeCell ref="G329:J329"/>
    <mergeCell ref="B330:F330"/>
    <mergeCell ref="G330:J330"/>
    <mergeCell ref="B331:F331"/>
    <mergeCell ref="G331:J331"/>
    <mergeCell ref="B332:F332"/>
    <mergeCell ref="G332:J332"/>
    <mergeCell ref="D339:E339"/>
    <mergeCell ref="D340:E340"/>
    <mergeCell ref="D341:E341"/>
    <mergeCell ref="D342:E342"/>
    <mergeCell ref="D343:E343"/>
    <mergeCell ref="D344:E344"/>
    <mergeCell ref="D345:E345"/>
    <mergeCell ref="D346:E346"/>
    <mergeCell ref="D347:E347"/>
    <mergeCell ref="D348:E348"/>
    <mergeCell ref="D349:E349"/>
    <mergeCell ref="D350:E350"/>
    <mergeCell ref="D351:E351"/>
    <mergeCell ref="D352:E352"/>
    <mergeCell ref="D353:E353"/>
    <mergeCell ref="D354:E354"/>
    <mergeCell ref="D355:E355"/>
    <mergeCell ref="A358:G358"/>
    <mergeCell ref="B362:J362"/>
    <mergeCell ref="B365:C365"/>
    <mergeCell ref="E365:F365"/>
    <mergeCell ref="B366:F366"/>
    <mergeCell ref="G366:J366"/>
    <mergeCell ref="B367:F367"/>
    <mergeCell ref="G367:J367"/>
    <mergeCell ref="B368:F368"/>
    <mergeCell ref="G368:J368"/>
    <mergeCell ref="B369:F369"/>
    <mergeCell ref="G369:J369"/>
    <mergeCell ref="B370:F370"/>
    <mergeCell ref="G370:J370"/>
    <mergeCell ref="B371:F371"/>
    <mergeCell ref="G371:J371"/>
    <mergeCell ref="B372:F372"/>
    <mergeCell ref="G372:J372"/>
    <mergeCell ref="B373:F373"/>
    <mergeCell ref="G373:J373"/>
    <mergeCell ref="B374:F374"/>
    <mergeCell ref="G374:J374"/>
    <mergeCell ref="B375:F375"/>
    <mergeCell ref="G375:J375"/>
    <mergeCell ref="B376:F376"/>
    <mergeCell ref="G376:J376"/>
    <mergeCell ref="D382:E382"/>
    <mergeCell ref="D383:E383"/>
    <mergeCell ref="D384:E384"/>
    <mergeCell ref="D385:E385"/>
    <mergeCell ref="D386:E386"/>
    <mergeCell ref="D387:E387"/>
    <mergeCell ref="D388:E388"/>
    <mergeCell ref="D389:E389"/>
    <mergeCell ref="D390:E390"/>
    <mergeCell ref="D391:E391"/>
    <mergeCell ref="D392:E392"/>
    <mergeCell ref="D393:E393"/>
    <mergeCell ref="A397:G397"/>
    <mergeCell ref="A13:A18"/>
    <mergeCell ref="A19:A54"/>
    <mergeCell ref="A73:A76"/>
    <mergeCell ref="A77:A95"/>
    <mergeCell ref="A107:A114"/>
    <mergeCell ref="A115:A136"/>
    <mergeCell ref="A154:A169"/>
    <mergeCell ref="A170:A177"/>
    <mergeCell ref="A178:A181"/>
    <mergeCell ref="A188:A195"/>
    <mergeCell ref="A196:A197"/>
    <mergeCell ref="A200:A212"/>
    <mergeCell ref="A213:A217"/>
    <mergeCell ref="A218:A221"/>
    <mergeCell ref="A236:A237"/>
    <mergeCell ref="A238:A266"/>
    <mergeCell ref="A284:A307"/>
    <mergeCell ref="A308:A314"/>
    <mergeCell ref="A315:A318"/>
    <mergeCell ref="A332:A335"/>
    <mergeCell ref="A336:A357"/>
    <mergeCell ref="A371:A376"/>
    <mergeCell ref="B19:B21"/>
    <mergeCell ref="B22:B45"/>
    <mergeCell ref="B46:B53"/>
    <mergeCell ref="B77:B79"/>
    <mergeCell ref="B80:B90"/>
    <mergeCell ref="B91:B93"/>
    <mergeCell ref="B94:B95"/>
    <mergeCell ref="B115:B117"/>
    <mergeCell ref="B118:B130"/>
    <mergeCell ref="B131:B134"/>
    <mergeCell ref="B135:B136"/>
    <mergeCell ref="B154:B157"/>
    <mergeCell ref="B158:B161"/>
    <mergeCell ref="B162:B166"/>
    <mergeCell ref="B167:B169"/>
    <mergeCell ref="B171:B172"/>
    <mergeCell ref="B173:B175"/>
    <mergeCell ref="B176:B177"/>
    <mergeCell ref="B178:B181"/>
    <mergeCell ref="B188:B189"/>
    <mergeCell ref="B200:B202"/>
    <mergeCell ref="B203:B207"/>
    <mergeCell ref="B208:B209"/>
    <mergeCell ref="B210:B212"/>
    <mergeCell ref="B214:B215"/>
    <mergeCell ref="B216:B217"/>
    <mergeCell ref="B218:B221"/>
    <mergeCell ref="B238:B240"/>
    <mergeCell ref="B241:B255"/>
    <mergeCell ref="B256:B263"/>
    <mergeCell ref="B283:B293"/>
    <mergeCell ref="B294:B301"/>
    <mergeCell ref="B302:B304"/>
    <mergeCell ref="B305:B307"/>
    <mergeCell ref="B309:B312"/>
    <mergeCell ref="B313:B314"/>
    <mergeCell ref="B315:B318"/>
    <mergeCell ref="B336:B338"/>
    <mergeCell ref="B339:B348"/>
    <mergeCell ref="B349:B355"/>
    <mergeCell ref="B356:B357"/>
    <mergeCell ref="B377:B379"/>
    <mergeCell ref="C19:C21"/>
    <mergeCell ref="C22:C29"/>
    <mergeCell ref="C30:C32"/>
    <mergeCell ref="C33:C37"/>
    <mergeCell ref="C38:C45"/>
    <mergeCell ref="C52:C53"/>
    <mergeCell ref="C77:C79"/>
    <mergeCell ref="C80:C82"/>
    <mergeCell ref="C83:C86"/>
    <mergeCell ref="C88:C90"/>
    <mergeCell ref="C94:C95"/>
    <mergeCell ref="C115:C117"/>
    <mergeCell ref="C118:C121"/>
    <mergeCell ref="C122:C124"/>
    <mergeCell ref="C125:C127"/>
    <mergeCell ref="C128:C130"/>
    <mergeCell ref="C135:C136"/>
    <mergeCell ref="C143:C144"/>
    <mergeCell ref="C178:C181"/>
    <mergeCell ref="C188:C189"/>
    <mergeCell ref="C218:C221"/>
    <mergeCell ref="C238:C240"/>
    <mergeCell ref="C241:C246"/>
    <mergeCell ref="C247:C250"/>
    <mergeCell ref="C254:C255"/>
    <mergeCell ref="C262:C263"/>
    <mergeCell ref="C264:C266"/>
    <mergeCell ref="C271:C272"/>
    <mergeCell ref="C315:C318"/>
    <mergeCell ref="C336:C338"/>
    <mergeCell ref="C339:C341"/>
    <mergeCell ref="C342:C343"/>
    <mergeCell ref="C344:C345"/>
    <mergeCell ref="C346:C348"/>
    <mergeCell ref="C354:C355"/>
    <mergeCell ref="C356:C357"/>
    <mergeCell ref="C377:C379"/>
    <mergeCell ref="C392:C393"/>
    <mergeCell ref="C394:C396"/>
    <mergeCell ref="D65:D66"/>
    <mergeCell ref="D188:D189"/>
    <mergeCell ref="E143:E144"/>
    <mergeCell ref="E178:E181"/>
    <mergeCell ref="E188:E189"/>
    <mergeCell ref="E218:E221"/>
    <mergeCell ref="E271:E272"/>
    <mergeCell ref="E315:E318"/>
    <mergeCell ref="F77:F79"/>
    <mergeCell ref="F94:F95"/>
    <mergeCell ref="F135:F136"/>
    <mergeCell ref="F143:F144"/>
    <mergeCell ref="F178:F181"/>
    <mergeCell ref="F188:F189"/>
    <mergeCell ref="F218:F221"/>
    <mergeCell ref="F264:F265"/>
    <mergeCell ref="F271:F272"/>
    <mergeCell ref="F315:F318"/>
    <mergeCell ref="F336:F338"/>
    <mergeCell ref="F356:F357"/>
    <mergeCell ref="F380:F381"/>
    <mergeCell ref="F394:F396"/>
    <mergeCell ref="G65:G66"/>
    <mergeCell ref="G77:G79"/>
    <mergeCell ref="G94:G95"/>
    <mergeCell ref="G135:G136"/>
    <mergeCell ref="G143:G144"/>
    <mergeCell ref="G178:G181"/>
    <mergeCell ref="G188:G189"/>
    <mergeCell ref="G218:G221"/>
    <mergeCell ref="G264:G265"/>
    <mergeCell ref="G271:G272"/>
    <mergeCell ref="G315:G318"/>
    <mergeCell ref="G336:G338"/>
    <mergeCell ref="G356:G357"/>
    <mergeCell ref="G380:G381"/>
    <mergeCell ref="G394:G396"/>
    <mergeCell ref="H5:H6"/>
    <mergeCell ref="H19:H21"/>
    <mergeCell ref="H65:H66"/>
    <mergeCell ref="H77:H79"/>
    <mergeCell ref="H94:H95"/>
    <mergeCell ref="H99:H100"/>
    <mergeCell ref="H115:H117"/>
    <mergeCell ref="H135:H136"/>
    <mergeCell ref="H143:H144"/>
    <mergeCell ref="H178:H181"/>
    <mergeCell ref="H188:H189"/>
    <mergeCell ref="H218:H221"/>
    <mergeCell ref="H228:H229"/>
    <mergeCell ref="H238:H240"/>
    <mergeCell ref="H264:H265"/>
    <mergeCell ref="H271:H272"/>
    <mergeCell ref="H315:H318"/>
    <mergeCell ref="H324:H325"/>
    <mergeCell ref="H336:H338"/>
    <mergeCell ref="H356:H357"/>
    <mergeCell ref="H363:H364"/>
    <mergeCell ref="H377:H379"/>
    <mergeCell ref="H380:H381"/>
    <mergeCell ref="H394:H396"/>
    <mergeCell ref="I5:I6"/>
    <mergeCell ref="I19:I21"/>
    <mergeCell ref="I65:I66"/>
    <mergeCell ref="I77:I79"/>
    <mergeCell ref="I94:I95"/>
    <mergeCell ref="I99:I100"/>
    <mergeCell ref="I115:I117"/>
    <mergeCell ref="I135:I136"/>
    <mergeCell ref="I143:I144"/>
    <mergeCell ref="I178:I181"/>
    <mergeCell ref="I218:I221"/>
    <mergeCell ref="I228:I229"/>
    <mergeCell ref="I238:I240"/>
    <mergeCell ref="I264:I265"/>
    <mergeCell ref="I271:I272"/>
    <mergeCell ref="I315:I318"/>
    <mergeCell ref="I324:I325"/>
    <mergeCell ref="I336:I338"/>
    <mergeCell ref="I356:I357"/>
    <mergeCell ref="I363:I364"/>
    <mergeCell ref="I377:I379"/>
    <mergeCell ref="I380:I381"/>
    <mergeCell ref="I394:I396"/>
    <mergeCell ref="J5:J6"/>
    <mergeCell ref="J65:J66"/>
    <mergeCell ref="J94:J95"/>
    <mergeCell ref="J99:J100"/>
    <mergeCell ref="J135:J136"/>
    <mergeCell ref="J143:J144"/>
    <mergeCell ref="J218:J221"/>
    <mergeCell ref="J228:J229"/>
    <mergeCell ref="J264:J265"/>
    <mergeCell ref="J271:J272"/>
    <mergeCell ref="J324:J325"/>
    <mergeCell ref="J336:J338"/>
    <mergeCell ref="J356:J357"/>
    <mergeCell ref="J363:J364"/>
    <mergeCell ref="J380:J381"/>
    <mergeCell ref="Z5:Z12"/>
    <mergeCell ref="Z13:Z18"/>
    <mergeCell ref="Z19:Z66"/>
    <mergeCell ref="AA19:AA21"/>
    <mergeCell ref="AA22:AA49"/>
    <mergeCell ref="AA50:AA63"/>
    <mergeCell ref="AA64:AA66"/>
    <mergeCell ref="AB19:AB21"/>
    <mergeCell ref="AB22:AB32"/>
    <mergeCell ref="AB33:AB45"/>
    <mergeCell ref="AB46:AB47"/>
    <mergeCell ref="AB48:AB49"/>
    <mergeCell ref="AB51:AB54"/>
    <mergeCell ref="AB55:AB61"/>
    <mergeCell ref="AB62:AB63"/>
    <mergeCell ref="AB64:AB66"/>
    <mergeCell ref="AC5:AC6"/>
    <mergeCell ref="AE19:AE21"/>
    <mergeCell ref="AE64:AE66"/>
    <mergeCell ref="AF5:AF6"/>
    <mergeCell ref="AF19:AF21"/>
    <mergeCell ref="AF64:AF66"/>
    <mergeCell ref="AG5:AG6"/>
    <mergeCell ref="AG19:AG21"/>
    <mergeCell ref="AG64:AG66"/>
    <mergeCell ref="AH5:AH6"/>
    <mergeCell ref="AH19:AH21"/>
    <mergeCell ref="AH64:AH66"/>
    <mergeCell ref="AI5:AI6"/>
    <mergeCell ref="AI19:AI21"/>
    <mergeCell ref="AI64:AI66"/>
    <mergeCell ref="A1:J3"/>
    <mergeCell ref="B5:C6"/>
    <mergeCell ref="AD5:AE6"/>
    <mergeCell ref="E5:F6"/>
    <mergeCell ref="AA5:AB6"/>
    <mergeCell ref="D19:E21"/>
    <mergeCell ref="A60:J63"/>
    <mergeCell ref="B65:C66"/>
    <mergeCell ref="E65:F66"/>
    <mergeCell ref="AF14:AI18"/>
    <mergeCell ref="AC19:AD21"/>
    <mergeCell ref="AC64:AD66"/>
    <mergeCell ref="A320:J322"/>
    <mergeCell ref="B324:C325"/>
    <mergeCell ref="E324:F325"/>
    <mergeCell ref="B333:F335"/>
    <mergeCell ref="A224:J226"/>
    <mergeCell ref="B228:C229"/>
    <mergeCell ref="E228:F229"/>
    <mergeCell ref="E363:F364"/>
    <mergeCell ref="G333:J335"/>
    <mergeCell ref="D336:E338"/>
    <mergeCell ref="D356:E357"/>
    <mergeCell ref="D394:E396"/>
    <mergeCell ref="D77:E79"/>
    <mergeCell ref="D94:E95"/>
    <mergeCell ref="D264:E265"/>
    <mergeCell ref="B363:C364"/>
    <mergeCell ref="A279:B280"/>
    <mergeCell ref="D377:E379"/>
    <mergeCell ref="D380:E381"/>
    <mergeCell ref="D238:E240"/>
    <mergeCell ref="A151:B152"/>
    <mergeCell ref="D135:E136"/>
    <mergeCell ref="B99:C100"/>
    <mergeCell ref="E99:F100"/>
    <mergeCell ref="D115:E117"/>
    <mergeCell ref="I188:J189"/>
  </mergeCells>
  <printOptions horizontalCentered="1"/>
  <pageMargins left="0.393055555555556" right="0.393055555555556" top="0.590277777777778" bottom="0.393055555555556" header="0.511805555555556" footer="0.511805555555556"/>
  <pageSetup paperSize="9" scale="6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G297"/>
  <sheetViews>
    <sheetView view="pageBreakPreview" zoomScaleNormal="60" zoomScaleSheetLayoutView="100" topLeftCell="K37" workbookViewId="0">
      <selection activeCell="K48" sqref="$A48:$XFD48"/>
    </sheetView>
  </sheetViews>
  <sheetFormatPr defaultColWidth="8.66666666666667" defaultRowHeight="13.5"/>
  <cols>
    <col min="1" max="3" width="8.66666666666667" style="611" hidden="1" customWidth="1"/>
    <col min="4" max="4" width="18.4416666666667" style="611" hidden="1" customWidth="1"/>
    <col min="5" max="5" width="10.1083333333333" style="611" hidden="1" customWidth="1"/>
    <col min="6" max="6" width="10.4416666666667" style="611" hidden="1" customWidth="1"/>
    <col min="7" max="7" width="8.66666666666667" style="611" hidden="1" customWidth="1"/>
    <col min="8" max="8" width="19.4416666666667" style="611" hidden="1" customWidth="1"/>
    <col min="9" max="9" width="19" style="611" hidden="1" customWidth="1"/>
    <col min="10" max="10" width="8.66666666666667" style="611" hidden="1" customWidth="1"/>
    <col min="11" max="11" width="13.3916666666667" style="611" customWidth="1"/>
    <col min="12" max="12" width="8.66666666666667" style="611"/>
    <col min="13" max="13" width="35.1666666666667" style="611" customWidth="1"/>
    <col min="14" max="14" width="7.01666666666667" style="611" customWidth="1"/>
    <col min="15" max="15" width="16.1" style="611" customWidth="1"/>
    <col min="16" max="16" width="13.4416666666667" style="611" customWidth="1"/>
    <col min="17" max="17" width="12.3333333333333" style="611" customWidth="1"/>
    <col min="18" max="18" width="7" style="611" customWidth="1"/>
    <col min="19" max="19" width="6.44166666666667" style="611" customWidth="1"/>
    <col min="20" max="20" width="10.025" style="611" customWidth="1"/>
    <col min="21" max="21" width="8.66666666666667" style="611"/>
    <col min="22" max="26" width="8.66666666666667" style="611" hidden="1" customWidth="1"/>
    <col min="27" max="27" width="11" style="611" hidden="1" customWidth="1"/>
    <col min="28" max="29" width="12.2166666666667" style="611" hidden="1" customWidth="1"/>
    <col min="30" max="30" width="11" style="611" hidden="1" customWidth="1"/>
    <col min="31" max="35" width="8.66666666666667" style="611" hidden="1" customWidth="1"/>
    <col min="36" max="16384" width="8.66666666666667" style="611"/>
  </cols>
  <sheetData>
    <row r="1" spans="1:11">
      <c r="A1" s="612" t="s">
        <v>673</v>
      </c>
      <c r="B1" s="613"/>
      <c r="C1" s="613"/>
      <c r="D1" s="613"/>
      <c r="E1" s="613"/>
      <c r="F1" s="613"/>
      <c r="G1" s="613"/>
      <c r="H1" s="613"/>
      <c r="I1" s="613"/>
      <c r="K1" s="611" t="s">
        <v>674</v>
      </c>
    </row>
    <row r="2" ht="33" customHeight="1" spans="1:33">
      <c r="A2" s="613"/>
      <c r="B2" s="613"/>
      <c r="C2" s="613"/>
      <c r="D2" s="613"/>
      <c r="E2" s="613"/>
      <c r="F2" s="613"/>
      <c r="G2" s="613"/>
      <c r="H2" s="613"/>
      <c r="I2" s="613"/>
      <c r="K2" s="767" t="s">
        <v>675</v>
      </c>
      <c r="L2" s="768"/>
      <c r="M2" s="768"/>
      <c r="N2" s="768"/>
      <c r="O2" s="768"/>
      <c r="P2" s="768"/>
      <c r="Q2" s="768"/>
      <c r="R2" s="768"/>
      <c r="S2" s="768"/>
      <c r="T2" s="768"/>
      <c r="X2" s="802" t="s">
        <v>675</v>
      </c>
      <c r="Y2" s="822"/>
      <c r="Z2" s="822"/>
      <c r="AA2" s="822"/>
      <c r="AB2" s="822"/>
      <c r="AC2" s="822"/>
      <c r="AD2" s="822"/>
      <c r="AE2" s="822"/>
      <c r="AF2" s="822"/>
      <c r="AG2" s="822"/>
    </row>
    <row r="3" s="161" customFormat="1" ht="14.4" customHeight="1" spans="1:33">
      <c r="A3" s="227" t="s">
        <v>676</v>
      </c>
      <c r="B3" s="227" t="s">
        <v>677</v>
      </c>
      <c r="C3" s="227"/>
      <c r="D3" s="227"/>
      <c r="E3" s="227"/>
      <c r="F3" s="227"/>
      <c r="G3" s="227"/>
      <c r="H3" s="227"/>
      <c r="I3" s="227"/>
      <c r="K3" s="624" t="s">
        <v>676</v>
      </c>
      <c r="L3" s="675" t="s">
        <v>678</v>
      </c>
      <c r="M3" s="769"/>
      <c r="N3" s="769"/>
      <c r="O3" s="769"/>
      <c r="P3" s="769"/>
      <c r="Q3" s="769"/>
      <c r="R3" s="769"/>
      <c r="S3" s="803"/>
      <c r="T3" s="804"/>
      <c r="X3" s="805" t="s">
        <v>676</v>
      </c>
      <c r="Y3" s="823" t="s">
        <v>678</v>
      </c>
      <c r="Z3" s="824"/>
      <c r="AA3" s="824"/>
      <c r="AB3" s="824"/>
      <c r="AC3" s="824"/>
      <c r="AD3" s="824"/>
      <c r="AE3" s="824"/>
      <c r="AF3" s="825"/>
      <c r="AG3" s="825"/>
    </row>
    <row r="4" s="161" customFormat="1" ht="13.95" customHeight="1" spans="1:33">
      <c r="A4" s="227" t="s">
        <v>679</v>
      </c>
      <c r="B4" s="227"/>
      <c r="C4" s="227"/>
      <c r="D4" s="227"/>
      <c r="E4" s="227"/>
      <c r="F4" s="227"/>
      <c r="G4" s="227"/>
      <c r="H4" s="227"/>
      <c r="I4" s="227"/>
      <c r="K4" s="626" t="s">
        <v>679</v>
      </c>
      <c r="L4" s="677"/>
      <c r="M4" s="770"/>
      <c r="N4" s="770"/>
      <c r="O4" s="770"/>
      <c r="P4" s="770"/>
      <c r="Q4" s="770"/>
      <c r="R4" s="770"/>
      <c r="S4" s="806"/>
      <c r="T4" s="807"/>
      <c r="X4" s="808" t="s">
        <v>679</v>
      </c>
      <c r="Y4" s="823"/>
      <c r="Z4" s="824"/>
      <c r="AA4" s="824"/>
      <c r="AB4" s="824"/>
      <c r="AC4" s="824"/>
      <c r="AD4" s="824"/>
      <c r="AE4" s="824"/>
      <c r="AF4" s="825"/>
      <c r="AG4" s="825"/>
    </row>
    <row r="5" s="161" customFormat="1" ht="14.25" customHeight="1" spans="1:33">
      <c r="A5" s="232" t="s">
        <v>680</v>
      </c>
      <c r="B5" s="232" t="s">
        <v>681</v>
      </c>
      <c r="C5" s="232"/>
      <c r="D5" s="232"/>
      <c r="E5" s="232"/>
      <c r="F5" s="227" t="s">
        <v>682</v>
      </c>
      <c r="G5" s="227" t="s">
        <v>549</v>
      </c>
      <c r="H5" s="227"/>
      <c r="I5" s="227"/>
      <c r="K5" s="630" t="s">
        <v>680</v>
      </c>
      <c r="L5" s="627" t="s">
        <v>683</v>
      </c>
      <c r="M5" s="627"/>
      <c r="N5" s="627"/>
      <c r="O5" s="625" t="s">
        <v>682</v>
      </c>
      <c r="P5" s="689" t="s">
        <v>681</v>
      </c>
      <c r="Q5" s="776"/>
      <c r="R5" s="776"/>
      <c r="S5" s="809"/>
      <c r="T5" s="810"/>
      <c r="X5" s="811" t="s">
        <v>680</v>
      </c>
      <c r="Y5" s="826" t="s">
        <v>683</v>
      </c>
      <c r="Z5" s="826"/>
      <c r="AA5" s="826"/>
      <c r="AB5" s="824" t="s">
        <v>682</v>
      </c>
      <c r="AC5" s="826" t="s">
        <v>684</v>
      </c>
      <c r="AD5" s="826"/>
      <c r="AE5" s="826"/>
      <c r="AF5" s="825"/>
      <c r="AG5" s="825"/>
    </row>
    <row r="6" s="161" customFormat="1" ht="14.25" customHeight="1" spans="1:33">
      <c r="A6" s="227" t="s">
        <v>685</v>
      </c>
      <c r="B6" s="232"/>
      <c r="C6" s="232"/>
      <c r="D6" s="227" t="s">
        <v>143</v>
      </c>
      <c r="E6" s="227" t="s">
        <v>145</v>
      </c>
      <c r="F6" s="208" t="s">
        <v>145</v>
      </c>
      <c r="G6" s="208" t="s">
        <v>146</v>
      </c>
      <c r="H6" s="208" t="s">
        <v>147</v>
      </c>
      <c r="I6" s="208" t="s">
        <v>148</v>
      </c>
      <c r="K6" s="624" t="s">
        <v>686</v>
      </c>
      <c r="L6" s="627"/>
      <c r="M6" s="665"/>
      <c r="N6" s="625"/>
      <c r="O6" s="625" t="s">
        <v>143</v>
      </c>
      <c r="P6" s="625" t="s">
        <v>145</v>
      </c>
      <c r="Q6" s="625" t="s">
        <v>145</v>
      </c>
      <c r="R6" s="625" t="s">
        <v>146</v>
      </c>
      <c r="S6" s="625" t="s">
        <v>147</v>
      </c>
      <c r="T6" s="625" t="s">
        <v>148</v>
      </c>
      <c r="X6" s="805" t="s">
        <v>686</v>
      </c>
      <c r="Y6" s="826"/>
      <c r="Z6" s="827"/>
      <c r="AA6" s="824" t="s">
        <v>145</v>
      </c>
      <c r="AB6" s="824" t="s">
        <v>143</v>
      </c>
      <c r="AC6" s="824" t="s">
        <v>145</v>
      </c>
      <c r="AD6" s="824" t="s">
        <v>145</v>
      </c>
      <c r="AE6" s="824" t="s">
        <v>146</v>
      </c>
      <c r="AF6" s="824" t="s">
        <v>147</v>
      </c>
      <c r="AG6" s="824" t="s">
        <v>148</v>
      </c>
    </row>
    <row r="7" s="161" customFormat="1" ht="14.25" customHeight="1" spans="1:33">
      <c r="A7" s="227"/>
      <c r="B7" s="232"/>
      <c r="C7" s="232"/>
      <c r="D7" s="227" t="s">
        <v>157</v>
      </c>
      <c r="E7" s="227" t="s">
        <v>157</v>
      </c>
      <c r="F7" s="208" t="s">
        <v>158</v>
      </c>
      <c r="G7" s="208"/>
      <c r="H7" s="208"/>
      <c r="I7" s="208"/>
      <c r="K7" s="771"/>
      <c r="L7" s="627"/>
      <c r="M7" s="665"/>
      <c r="N7" s="625"/>
      <c r="O7" s="625" t="s">
        <v>157</v>
      </c>
      <c r="P7" s="625" t="s">
        <v>157</v>
      </c>
      <c r="Q7" s="625" t="s">
        <v>158</v>
      </c>
      <c r="R7" s="625"/>
      <c r="S7" s="625"/>
      <c r="T7" s="625"/>
      <c r="X7" s="812"/>
      <c r="Y7" s="826"/>
      <c r="Z7" s="827"/>
      <c r="AA7" s="824" t="s">
        <v>157</v>
      </c>
      <c r="AB7" s="824" t="s">
        <v>157</v>
      </c>
      <c r="AC7" s="824" t="s">
        <v>157</v>
      </c>
      <c r="AD7" s="824" t="s">
        <v>158</v>
      </c>
      <c r="AE7" s="824"/>
      <c r="AF7" s="824"/>
      <c r="AG7" s="824"/>
    </row>
    <row r="8" s="161" customFormat="1" ht="14.25" customHeight="1" spans="1:33">
      <c r="A8" s="227"/>
      <c r="B8" s="232" t="s">
        <v>687</v>
      </c>
      <c r="C8" s="232"/>
      <c r="D8" s="291"/>
      <c r="E8" s="290">
        <v>1158.38</v>
      </c>
      <c r="F8" s="290">
        <v>1169.42</v>
      </c>
      <c r="G8" s="227"/>
      <c r="H8" s="228">
        <f>F8/E8</f>
        <v>1.00953055128714</v>
      </c>
      <c r="I8" s="227"/>
      <c r="K8" s="771"/>
      <c r="L8" s="627" t="s">
        <v>687</v>
      </c>
      <c r="M8" s="627"/>
      <c r="N8" s="627"/>
      <c r="O8" s="772">
        <f>AB8</f>
        <v>7172.01</v>
      </c>
      <c r="P8" s="772">
        <f t="shared" ref="P8:Q11" si="0">AC8</f>
        <v>6603.79</v>
      </c>
      <c r="Q8" s="772">
        <f t="shared" si="0"/>
        <v>6633.59</v>
      </c>
      <c r="R8" s="625">
        <v>10</v>
      </c>
      <c r="S8" s="625">
        <v>92.39</v>
      </c>
      <c r="T8" s="625">
        <v>6</v>
      </c>
      <c r="X8" s="812"/>
      <c r="Y8" s="826" t="s">
        <v>687</v>
      </c>
      <c r="Z8" s="826"/>
      <c r="AA8" s="828">
        <f t="shared" ref="AA8:AC10" si="1">D8+D51+E86+D128+D161+E193+C229+D263</f>
        <v>4556.97</v>
      </c>
      <c r="AB8" s="828">
        <f t="shared" si="1"/>
        <v>7172.01</v>
      </c>
      <c r="AC8" s="828">
        <f t="shared" si="1"/>
        <v>6603.79</v>
      </c>
      <c r="AD8" s="828">
        <f>F8+F51+G86+F128+F161+G193+G229+F263</f>
        <v>6633.59</v>
      </c>
      <c r="AE8" s="826">
        <v>10</v>
      </c>
      <c r="AF8" s="826">
        <v>92.39</v>
      </c>
      <c r="AG8" s="826">
        <v>6</v>
      </c>
    </row>
    <row r="9" s="161" customFormat="1" ht="14.25" customHeight="1" spans="1:33">
      <c r="A9" s="227"/>
      <c r="B9" s="232" t="s">
        <v>688</v>
      </c>
      <c r="C9" s="232"/>
      <c r="D9" s="291"/>
      <c r="E9" s="724">
        <v>1158.38</v>
      </c>
      <c r="F9" s="724">
        <v>756.89</v>
      </c>
      <c r="G9" s="227"/>
      <c r="H9" s="227"/>
      <c r="I9" s="227"/>
      <c r="K9" s="771"/>
      <c r="L9" s="627" t="s">
        <v>688</v>
      </c>
      <c r="M9" s="627"/>
      <c r="N9" s="627"/>
      <c r="O9" s="772">
        <f>AB9</f>
        <v>5989.86</v>
      </c>
      <c r="P9" s="772">
        <f t="shared" si="0"/>
        <v>4222.02</v>
      </c>
      <c r="Q9" s="772">
        <f t="shared" si="0"/>
        <v>4244.59</v>
      </c>
      <c r="R9" s="627"/>
      <c r="S9" s="627"/>
      <c r="T9" s="627"/>
      <c r="X9" s="812"/>
      <c r="Y9" s="826" t="s">
        <v>688</v>
      </c>
      <c r="Z9" s="826"/>
      <c r="AA9" s="828">
        <f t="shared" si="1"/>
        <v>4556.97</v>
      </c>
      <c r="AB9" s="828">
        <f t="shared" si="1"/>
        <v>5989.86</v>
      </c>
      <c r="AC9" s="828">
        <f t="shared" si="1"/>
        <v>4222.02</v>
      </c>
      <c r="AD9" s="828">
        <f>F9+F52+G87+F129+F162+G194+G230+F264</f>
        <v>4244.59</v>
      </c>
      <c r="AE9" s="826"/>
      <c r="AF9" s="826"/>
      <c r="AG9" s="826"/>
    </row>
    <row r="10" s="161" customFormat="1" ht="14.25" customHeight="1" spans="1:33">
      <c r="A10" s="227"/>
      <c r="B10" s="725" t="s">
        <v>689</v>
      </c>
      <c r="C10" s="725"/>
      <c r="D10" s="291"/>
      <c r="E10" s="290"/>
      <c r="F10" s="290"/>
      <c r="G10" s="227"/>
      <c r="H10" s="227"/>
      <c r="I10" s="227"/>
      <c r="K10" s="771"/>
      <c r="L10" s="627" t="s">
        <v>690</v>
      </c>
      <c r="M10" s="627"/>
      <c r="N10" s="627"/>
      <c r="O10" s="772">
        <f t="shared" ref="O10:O11" si="2">AB10</f>
        <v>1183.15</v>
      </c>
      <c r="P10" s="772">
        <f t="shared" si="0"/>
        <v>1162.02</v>
      </c>
      <c r="Q10" s="772">
        <f t="shared" si="0"/>
        <v>1169.25</v>
      </c>
      <c r="R10" s="627"/>
      <c r="S10" s="627"/>
      <c r="T10" s="627"/>
      <c r="X10" s="812"/>
      <c r="Y10" s="826" t="s">
        <v>690</v>
      </c>
      <c r="Z10" s="826"/>
      <c r="AA10" s="828">
        <f t="shared" si="1"/>
        <v>0</v>
      </c>
      <c r="AB10" s="828">
        <f t="shared" si="1"/>
        <v>1183.15</v>
      </c>
      <c r="AC10" s="828">
        <f t="shared" si="1"/>
        <v>1162.02</v>
      </c>
      <c r="AD10" s="828">
        <f>F10+F53+G88+F130+F163+G195+G231+F265</f>
        <v>1169.25</v>
      </c>
      <c r="AE10" s="826"/>
      <c r="AF10" s="826"/>
      <c r="AG10" s="826"/>
    </row>
    <row r="11" s="161" customFormat="1" ht="14.25" customHeight="1" spans="1:33">
      <c r="A11" s="227"/>
      <c r="B11" s="231" t="s">
        <v>691</v>
      </c>
      <c r="C11" s="231"/>
      <c r="D11" s="291"/>
      <c r="E11" s="290"/>
      <c r="F11" s="290">
        <v>412.53</v>
      </c>
      <c r="G11" s="227"/>
      <c r="H11" s="227"/>
      <c r="I11" s="227"/>
      <c r="K11" s="773"/>
      <c r="L11" s="774" t="s">
        <v>692</v>
      </c>
      <c r="M11" s="775"/>
      <c r="N11" s="627"/>
      <c r="O11" s="772">
        <f t="shared" si="2"/>
        <v>0</v>
      </c>
      <c r="P11" s="772">
        <f t="shared" si="0"/>
        <v>437.95</v>
      </c>
      <c r="Q11" s="772">
        <f t="shared" si="0"/>
        <v>437.95</v>
      </c>
      <c r="R11" s="627"/>
      <c r="S11" s="627"/>
      <c r="T11" s="627"/>
      <c r="X11" s="813"/>
      <c r="Y11" s="829" t="s">
        <v>692</v>
      </c>
      <c r="Z11" s="830"/>
      <c r="AA11" s="826"/>
      <c r="AB11" s="828">
        <f>E11+E54+F89+E131+E164+F196+D232+E266</f>
        <v>0</v>
      </c>
      <c r="AC11" s="828">
        <f>F11+F54+G89+F131+F164+G196+E232+F266</f>
        <v>437.95</v>
      </c>
      <c r="AD11" s="828">
        <f>F11+F54+G89+F131+F164+G196+G232+F266</f>
        <v>437.95</v>
      </c>
      <c r="AE11" s="826"/>
      <c r="AF11" s="826"/>
      <c r="AG11" s="826"/>
    </row>
    <row r="12" s="161" customFormat="1" ht="14.25" customHeight="1" spans="1:33">
      <c r="A12" s="227" t="s">
        <v>176</v>
      </c>
      <c r="B12" s="227" t="s">
        <v>177</v>
      </c>
      <c r="C12" s="227"/>
      <c r="D12" s="227"/>
      <c r="E12" s="227"/>
      <c r="F12" s="227" t="s">
        <v>178</v>
      </c>
      <c r="G12" s="227"/>
      <c r="H12" s="227"/>
      <c r="I12" s="227"/>
      <c r="K12" s="625" t="s">
        <v>176</v>
      </c>
      <c r="L12" s="625" t="s">
        <v>177</v>
      </c>
      <c r="M12" s="625"/>
      <c r="N12" s="625"/>
      <c r="O12" s="689" t="s">
        <v>178</v>
      </c>
      <c r="P12" s="776"/>
      <c r="Q12" s="776"/>
      <c r="R12" s="776"/>
      <c r="S12" s="814"/>
      <c r="T12" s="815"/>
      <c r="X12" s="294" t="s">
        <v>176</v>
      </c>
      <c r="Y12" s="294" t="s">
        <v>177</v>
      </c>
      <c r="Z12" s="294"/>
      <c r="AA12" s="294"/>
      <c r="AB12" s="831" t="s">
        <v>178</v>
      </c>
      <c r="AC12" s="832"/>
      <c r="AD12" s="832"/>
      <c r="AE12" s="832"/>
      <c r="AF12" s="833"/>
      <c r="AG12" s="862"/>
    </row>
    <row r="13" s="161" customFormat="1" ht="55.5" customHeight="1" spans="1:33">
      <c r="A13" s="227"/>
      <c r="B13" s="726" t="s">
        <v>693</v>
      </c>
      <c r="C13" s="727"/>
      <c r="D13" s="727"/>
      <c r="E13" s="728"/>
      <c r="F13" s="726" t="s">
        <v>694</v>
      </c>
      <c r="G13" s="727"/>
      <c r="H13" s="727"/>
      <c r="I13" s="728"/>
      <c r="K13" s="625"/>
      <c r="L13" s="625" t="s">
        <v>695</v>
      </c>
      <c r="M13" s="625"/>
      <c r="N13" s="625"/>
      <c r="O13" s="774" t="s">
        <v>696</v>
      </c>
      <c r="P13" s="777"/>
      <c r="Q13" s="777"/>
      <c r="R13" s="777"/>
      <c r="S13" s="814"/>
      <c r="T13" s="815"/>
      <c r="X13" s="294"/>
      <c r="Y13" s="294" t="s">
        <v>695</v>
      </c>
      <c r="Z13" s="294"/>
      <c r="AA13" s="294"/>
      <c r="AB13" s="834" t="s">
        <v>696</v>
      </c>
      <c r="AC13" s="835"/>
      <c r="AD13" s="835"/>
      <c r="AE13" s="835"/>
      <c r="AF13" s="833"/>
      <c r="AG13" s="862"/>
    </row>
    <row r="14" s="161" customFormat="1" ht="44.25" customHeight="1" spans="1:33">
      <c r="A14" s="227" t="s">
        <v>654</v>
      </c>
      <c r="B14" s="227" t="s">
        <v>195</v>
      </c>
      <c r="C14" s="227" t="s">
        <v>196</v>
      </c>
      <c r="D14" s="227" t="s">
        <v>197</v>
      </c>
      <c r="E14" s="227" t="s">
        <v>198</v>
      </c>
      <c r="F14" s="227" t="s">
        <v>199</v>
      </c>
      <c r="G14" s="227" t="s">
        <v>146</v>
      </c>
      <c r="H14" s="227" t="s">
        <v>148</v>
      </c>
      <c r="I14" s="227" t="s">
        <v>200</v>
      </c>
      <c r="K14" s="626" t="s">
        <v>195</v>
      </c>
      <c r="L14" s="626" t="s">
        <v>196</v>
      </c>
      <c r="M14" s="626" t="s">
        <v>197</v>
      </c>
      <c r="N14" s="626" t="s">
        <v>442</v>
      </c>
      <c r="O14" s="626" t="s">
        <v>443</v>
      </c>
      <c r="P14" s="626" t="s">
        <v>444</v>
      </c>
      <c r="Q14" s="626" t="s">
        <v>369</v>
      </c>
      <c r="R14" s="626" t="s">
        <v>146</v>
      </c>
      <c r="S14" s="626" t="s">
        <v>148</v>
      </c>
      <c r="T14" s="626" t="s">
        <v>445</v>
      </c>
      <c r="X14" s="204" t="s">
        <v>195</v>
      </c>
      <c r="Y14" s="204" t="s">
        <v>196</v>
      </c>
      <c r="Z14" s="204" t="s">
        <v>197</v>
      </c>
      <c r="AA14" s="204" t="s">
        <v>442</v>
      </c>
      <c r="AB14" s="204" t="s">
        <v>443</v>
      </c>
      <c r="AC14" s="204" t="s">
        <v>444</v>
      </c>
      <c r="AD14" s="204" t="s">
        <v>369</v>
      </c>
      <c r="AE14" s="204" t="s">
        <v>146</v>
      </c>
      <c r="AF14" s="204" t="s">
        <v>148</v>
      </c>
      <c r="AG14" s="626" t="s">
        <v>445</v>
      </c>
    </row>
    <row r="15" s="161" customFormat="1" ht="0.6" customHeight="1" spans="1:33">
      <c r="A15" s="227" t="s">
        <v>655</v>
      </c>
      <c r="B15" s="227"/>
      <c r="C15" s="227"/>
      <c r="D15" s="227"/>
      <c r="E15" s="227" t="s">
        <v>208</v>
      </c>
      <c r="F15" s="227" t="s">
        <v>209</v>
      </c>
      <c r="G15" s="227"/>
      <c r="H15" s="227"/>
      <c r="I15" s="227" t="s">
        <v>210</v>
      </c>
      <c r="K15" s="624"/>
      <c r="L15" s="624"/>
      <c r="M15" s="665" t="s">
        <v>448</v>
      </c>
      <c r="N15" s="665" t="s">
        <v>449</v>
      </c>
      <c r="O15" s="665" t="s">
        <v>450</v>
      </c>
      <c r="P15" s="778">
        <v>1</v>
      </c>
      <c r="Q15" s="778">
        <v>0.9239</v>
      </c>
      <c r="R15" s="625"/>
      <c r="S15" s="625"/>
      <c r="T15" s="625"/>
      <c r="X15" s="703"/>
      <c r="Y15" s="703"/>
      <c r="Z15" s="710" t="s">
        <v>448</v>
      </c>
      <c r="AA15" s="710" t="s">
        <v>449</v>
      </c>
      <c r="AB15" s="710" t="s">
        <v>450</v>
      </c>
      <c r="AC15" s="716">
        <v>1</v>
      </c>
      <c r="AD15" s="716">
        <v>0.9239</v>
      </c>
      <c r="AE15" s="294">
        <v>10</v>
      </c>
      <c r="AF15" s="294">
        <v>6</v>
      </c>
      <c r="AG15" s="625"/>
    </row>
    <row r="16" s="161" customFormat="1" ht="27.75" customHeight="1" spans="1:33">
      <c r="A16" s="227" t="s">
        <v>656</v>
      </c>
      <c r="B16" s="227"/>
      <c r="C16" s="227"/>
      <c r="D16" s="227"/>
      <c r="E16" s="217"/>
      <c r="F16" s="217"/>
      <c r="G16" s="227"/>
      <c r="H16" s="227"/>
      <c r="I16" s="227" t="s">
        <v>211</v>
      </c>
      <c r="K16" s="624" t="s">
        <v>697</v>
      </c>
      <c r="L16" s="624" t="s">
        <v>447</v>
      </c>
      <c r="M16" s="645" t="s">
        <v>698</v>
      </c>
      <c r="N16" s="665" t="s">
        <v>699</v>
      </c>
      <c r="O16" s="665" t="s">
        <v>700</v>
      </c>
      <c r="P16" s="778">
        <v>1</v>
      </c>
      <c r="Q16" s="778">
        <v>1</v>
      </c>
      <c r="R16" s="625">
        <v>3</v>
      </c>
      <c r="S16" s="625">
        <v>3</v>
      </c>
      <c r="T16" s="625"/>
      <c r="X16" s="703" t="s">
        <v>697</v>
      </c>
      <c r="Y16" s="703" t="s">
        <v>447</v>
      </c>
      <c r="Z16" s="710" t="s">
        <v>698</v>
      </c>
      <c r="AA16" s="710" t="s">
        <v>699</v>
      </c>
      <c r="AB16" s="710" t="s">
        <v>700</v>
      </c>
      <c r="AC16" s="716">
        <v>1</v>
      </c>
      <c r="AD16" s="716">
        <v>1</v>
      </c>
      <c r="AE16" s="294">
        <v>3</v>
      </c>
      <c r="AF16" s="294">
        <v>3</v>
      </c>
      <c r="AG16" s="625"/>
    </row>
    <row r="17" s="161" customFormat="1" ht="16.5" customHeight="1" spans="1:33">
      <c r="A17" s="227" t="s">
        <v>657</v>
      </c>
      <c r="B17" s="227" t="s">
        <v>658</v>
      </c>
      <c r="C17" s="227" t="s">
        <v>447</v>
      </c>
      <c r="D17" s="232" t="s">
        <v>559</v>
      </c>
      <c r="E17" s="208" t="s">
        <v>560</v>
      </c>
      <c r="F17" s="208" t="s">
        <v>561</v>
      </c>
      <c r="G17" s="625">
        <v>10</v>
      </c>
      <c r="H17" s="729"/>
      <c r="I17" s="227"/>
      <c r="K17" s="779"/>
      <c r="L17" s="779"/>
      <c r="M17" s="645" t="s">
        <v>701</v>
      </c>
      <c r="N17" s="665" t="s">
        <v>699</v>
      </c>
      <c r="O17" s="665" t="s">
        <v>702</v>
      </c>
      <c r="P17" s="780">
        <v>1</v>
      </c>
      <c r="Q17" s="816">
        <v>1</v>
      </c>
      <c r="R17" s="625">
        <v>3</v>
      </c>
      <c r="S17" s="625">
        <v>3</v>
      </c>
      <c r="T17" s="625"/>
      <c r="X17" s="220"/>
      <c r="Y17" s="220"/>
      <c r="Z17" s="710" t="s">
        <v>701</v>
      </c>
      <c r="AA17" s="710" t="s">
        <v>699</v>
      </c>
      <c r="AB17" s="710" t="s">
        <v>702</v>
      </c>
      <c r="AC17" s="836">
        <v>1</v>
      </c>
      <c r="AD17" s="837">
        <v>1</v>
      </c>
      <c r="AE17" s="294">
        <v>3</v>
      </c>
      <c r="AF17" s="294">
        <v>3</v>
      </c>
      <c r="AG17" s="625"/>
    </row>
    <row r="18" s="161" customFormat="1" ht="16.5" customHeight="1" spans="1:33">
      <c r="A18" s="227"/>
      <c r="B18" s="227"/>
      <c r="C18" s="227"/>
      <c r="D18" s="625" t="s">
        <v>562</v>
      </c>
      <c r="E18" s="730">
        <v>1</v>
      </c>
      <c r="F18" s="731">
        <v>1</v>
      </c>
      <c r="G18" s="625">
        <v>5</v>
      </c>
      <c r="H18" s="729">
        <v>5</v>
      </c>
      <c r="I18" s="227"/>
      <c r="K18" s="779"/>
      <c r="L18" s="779"/>
      <c r="M18" s="645" t="s">
        <v>255</v>
      </c>
      <c r="N18" s="665" t="s">
        <v>600</v>
      </c>
      <c r="O18" s="781"/>
      <c r="P18" s="778" t="s">
        <v>601</v>
      </c>
      <c r="Q18" s="778" t="s">
        <v>602</v>
      </c>
      <c r="R18" s="625">
        <v>3</v>
      </c>
      <c r="S18" s="625">
        <v>2</v>
      </c>
      <c r="T18" s="625"/>
      <c r="X18" s="220"/>
      <c r="Y18" s="220"/>
      <c r="Z18" s="710" t="s">
        <v>255</v>
      </c>
      <c r="AA18" s="710" t="s">
        <v>600</v>
      </c>
      <c r="AB18" s="838"/>
      <c r="AC18" s="716" t="s">
        <v>601</v>
      </c>
      <c r="AD18" s="716" t="s">
        <v>602</v>
      </c>
      <c r="AE18" s="294">
        <v>2</v>
      </c>
      <c r="AF18" s="294">
        <v>2</v>
      </c>
      <c r="AG18" s="625"/>
    </row>
    <row r="19" s="161" customFormat="1" ht="16.5" customHeight="1" spans="1:33">
      <c r="A19" s="227"/>
      <c r="B19" s="227"/>
      <c r="C19" s="227"/>
      <c r="D19" s="625"/>
      <c r="E19" s="730"/>
      <c r="F19" s="731"/>
      <c r="G19" s="625"/>
      <c r="H19" s="729"/>
      <c r="I19" s="227"/>
      <c r="K19" s="779"/>
      <c r="L19" s="779"/>
      <c r="M19" s="645" t="s">
        <v>703</v>
      </c>
      <c r="N19" s="665" t="s">
        <v>560</v>
      </c>
      <c r="O19" s="781"/>
      <c r="P19" s="778" t="s">
        <v>560</v>
      </c>
      <c r="Q19" s="778" t="s">
        <v>561</v>
      </c>
      <c r="R19" s="625">
        <v>3</v>
      </c>
      <c r="S19" s="625">
        <v>2</v>
      </c>
      <c r="T19" s="625"/>
      <c r="X19" s="220"/>
      <c r="Y19" s="220"/>
      <c r="Z19" s="710"/>
      <c r="AA19" s="710"/>
      <c r="AB19" s="838"/>
      <c r="AC19" s="716"/>
      <c r="AD19" s="716"/>
      <c r="AE19" s="294"/>
      <c r="AF19" s="294"/>
      <c r="AG19" s="625"/>
    </row>
    <row r="20" s="161" customFormat="1" ht="16.5" customHeight="1" spans="1:33">
      <c r="A20" s="227"/>
      <c r="B20" s="227"/>
      <c r="C20" s="227"/>
      <c r="D20" s="665" t="s">
        <v>704</v>
      </c>
      <c r="E20" s="730">
        <v>1</v>
      </c>
      <c r="F20" s="730">
        <v>1</v>
      </c>
      <c r="G20" s="625">
        <v>5</v>
      </c>
      <c r="H20" s="729">
        <v>5</v>
      </c>
      <c r="I20" s="227"/>
      <c r="K20" s="779"/>
      <c r="L20" s="779"/>
      <c r="M20" s="645" t="s">
        <v>259</v>
      </c>
      <c r="N20" s="665" t="s">
        <v>600</v>
      </c>
      <c r="O20" s="781"/>
      <c r="P20" s="782" t="s">
        <v>603</v>
      </c>
      <c r="Q20" s="778" t="s">
        <v>604</v>
      </c>
      <c r="R20" s="625">
        <v>3</v>
      </c>
      <c r="S20" s="625">
        <v>2</v>
      </c>
      <c r="T20" s="625"/>
      <c r="X20" s="220"/>
      <c r="Y20" s="220"/>
      <c r="Z20" s="710" t="s">
        <v>259</v>
      </c>
      <c r="AA20" s="710" t="s">
        <v>600</v>
      </c>
      <c r="AB20" s="838"/>
      <c r="AC20" s="244" t="s">
        <v>603</v>
      </c>
      <c r="AD20" s="716" t="s">
        <v>604</v>
      </c>
      <c r="AE20" s="294">
        <v>2</v>
      </c>
      <c r="AF20" s="294">
        <v>2</v>
      </c>
      <c r="AG20" s="625"/>
    </row>
    <row r="21" s="161" customFormat="1" ht="16.5" customHeight="1" spans="1:33">
      <c r="A21" s="227"/>
      <c r="B21" s="227"/>
      <c r="C21" s="457" t="s">
        <v>458</v>
      </c>
      <c r="D21" s="732" t="s">
        <v>254</v>
      </c>
      <c r="E21" s="733">
        <v>1</v>
      </c>
      <c r="F21" s="733"/>
      <c r="G21" s="729">
        <v>3</v>
      </c>
      <c r="H21" s="729">
        <v>3</v>
      </c>
      <c r="I21" s="239"/>
      <c r="K21" s="779"/>
      <c r="L21" s="217" t="s">
        <v>458</v>
      </c>
      <c r="M21" s="645" t="s">
        <v>254</v>
      </c>
      <c r="N21" s="627" t="s">
        <v>622</v>
      </c>
      <c r="O21" s="627" t="s">
        <v>648</v>
      </c>
      <c r="P21" s="782">
        <v>1</v>
      </c>
      <c r="Q21" s="778">
        <v>1</v>
      </c>
      <c r="R21" s="625">
        <v>5</v>
      </c>
      <c r="S21" s="625">
        <v>5</v>
      </c>
      <c r="T21" s="670"/>
      <c r="X21" s="220"/>
      <c r="Y21" s="839" t="s">
        <v>458</v>
      </c>
      <c r="Z21" s="710" t="s">
        <v>254</v>
      </c>
      <c r="AA21" s="704" t="s">
        <v>622</v>
      </c>
      <c r="AB21" s="704" t="s">
        <v>648</v>
      </c>
      <c r="AC21" s="840">
        <v>1</v>
      </c>
      <c r="AD21" s="841">
        <v>1</v>
      </c>
      <c r="AE21" s="294">
        <v>4</v>
      </c>
      <c r="AF21" s="294">
        <v>4</v>
      </c>
      <c r="AG21" s="821"/>
    </row>
    <row r="22" s="161" customFormat="1" ht="27.75" customHeight="1" spans="1:33">
      <c r="A22" s="227"/>
      <c r="B22" s="227"/>
      <c r="C22" s="458"/>
      <c r="D22" s="732" t="s">
        <v>258</v>
      </c>
      <c r="E22" s="733">
        <v>1</v>
      </c>
      <c r="F22" s="733"/>
      <c r="G22" s="729">
        <v>3</v>
      </c>
      <c r="H22" s="729">
        <v>3</v>
      </c>
      <c r="I22" s="783"/>
      <c r="K22" s="779"/>
      <c r="L22" s="217"/>
      <c r="M22" s="645" t="s">
        <v>258</v>
      </c>
      <c r="N22" s="627" t="s">
        <v>525</v>
      </c>
      <c r="O22" s="627"/>
      <c r="P22" s="782">
        <v>1</v>
      </c>
      <c r="Q22" s="778">
        <v>0.98</v>
      </c>
      <c r="R22" s="625">
        <v>5</v>
      </c>
      <c r="S22" s="625">
        <v>4</v>
      </c>
      <c r="T22" s="665" t="s">
        <v>705</v>
      </c>
      <c r="X22" s="220"/>
      <c r="Y22" s="839"/>
      <c r="Z22" s="710" t="s">
        <v>258</v>
      </c>
      <c r="AA22" s="704" t="s">
        <v>525</v>
      </c>
      <c r="AB22" s="704"/>
      <c r="AC22" s="840">
        <v>1</v>
      </c>
      <c r="AD22" s="842">
        <v>0.98</v>
      </c>
      <c r="AE22" s="294">
        <v>8</v>
      </c>
      <c r="AF22" s="294">
        <v>7</v>
      </c>
      <c r="AG22" s="710" t="s">
        <v>705</v>
      </c>
    </row>
    <row r="23" s="161" customFormat="1" ht="16.5" customHeight="1" spans="1:33">
      <c r="A23" s="196"/>
      <c r="B23" s="227"/>
      <c r="C23" s="458"/>
      <c r="D23" s="665" t="s">
        <v>285</v>
      </c>
      <c r="E23" s="730">
        <v>1</v>
      </c>
      <c r="F23" s="730">
        <v>1</v>
      </c>
      <c r="G23" s="217">
        <v>5</v>
      </c>
      <c r="H23" s="625">
        <v>5</v>
      </c>
      <c r="I23" s="227"/>
      <c r="K23" s="779"/>
      <c r="L23" s="217"/>
      <c r="M23" s="645" t="s">
        <v>706</v>
      </c>
      <c r="N23" s="627"/>
      <c r="O23" s="627"/>
      <c r="P23" s="782">
        <v>1</v>
      </c>
      <c r="Q23" s="778">
        <v>1</v>
      </c>
      <c r="R23" s="625">
        <v>3</v>
      </c>
      <c r="S23" s="625">
        <v>3</v>
      </c>
      <c r="T23" s="670"/>
      <c r="X23" s="220"/>
      <c r="Y23" s="839"/>
      <c r="Z23" s="665"/>
      <c r="AA23" s="627"/>
      <c r="AB23" s="627"/>
      <c r="AC23" s="843"/>
      <c r="AD23" s="842"/>
      <c r="AE23" s="294"/>
      <c r="AF23" s="294"/>
      <c r="AG23" s="821"/>
    </row>
    <row r="24" s="161" customFormat="1" ht="16.5" customHeight="1" spans="1:33">
      <c r="A24" s="196"/>
      <c r="B24" s="227"/>
      <c r="C24" s="734"/>
      <c r="D24" s="665" t="s">
        <v>287</v>
      </c>
      <c r="E24" s="733" t="s">
        <v>571</v>
      </c>
      <c r="F24" s="733">
        <v>0.98</v>
      </c>
      <c r="G24" s="625">
        <v>4</v>
      </c>
      <c r="H24" s="625">
        <v>4</v>
      </c>
      <c r="I24" s="227"/>
      <c r="K24" s="779"/>
      <c r="L24" s="217"/>
      <c r="M24" s="645" t="s">
        <v>272</v>
      </c>
      <c r="N24" s="784" t="s">
        <v>707</v>
      </c>
      <c r="O24" s="784"/>
      <c r="P24" s="644">
        <v>0.9</v>
      </c>
      <c r="Q24" s="644">
        <v>0.9</v>
      </c>
      <c r="R24" s="625">
        <v>3</v>
      </c>
      <c r="S24" s="625">
        <v>3</v>
      </c>
      <c r="T24" s="670"/>
      <c r="X24" s="220"/>
      <c r="Y24" s="839"/>
      <c r="Z24" s="637" t="s">
        <v>272</v>
      </c>
      <c r="AA24" s="643" t="s">
        <v>707</v>
      </c>
      <c r="AB24" s="643"/>
      <c r="AC24" s="638">
        <v>0.9</v>
      </c>
      <c r="AD24" s="638">
        <v>0.9</v>
      </c>
      <c r="AE24" s="294">
        <v>3</v>
      </c>
      <c r="AF24" s="294">
        <v>3</v>
      </c>
      <c r="AG24" s="821"/>
    </row>
    <row r="25" s="161" customFormat="1" ht="16.5" customHeight="1" spans="1:33">
      <c r="A25" s="196"/>
      <c r="B25" s="227"/>
      <c r="C25" s="227" t="s">
        <v>463</v>
      </c>
      <c r="D25" s="665" t="s">
        <v>565</v>
      </c>
      <c r="E25" s="730">
        <v>1</v>
      </c>
      <c r="F25" s="730">
        <v>1</v>
      </c>
      <c r="G25" s="625">
        <v>15</v>
      </c>
      <c r="H25" s="729">
        <v>15</v>
      </c>
      <c r="I25" s="227"/>
      <c r="K25" s="779"/>
      <c r="L25" s="217"/>
      <c r="M25" s="645" t="s">
        <v>273</v>
      </c>
      <c r="N25" s="784" t="s">
        <v>708</v>
      </c>
      <c r="O25" s="784"/>
      <c r="P25" s="644">
        <v>0.9</v>
      </c>
      <c r="Q25" s="644">
        <v>0.97</v>
      </c>
      <c r="R25" s="625">
        <v>3</v>
      </c>
      <c r="S25" s="625">
        <v>3</v>
      </c>
      <c r="T25" s="670"/>
      <c r="X25" s="220"/>
      <c r="Y25" s="839"/>
      <c r="Z25" s="637" t="s">
        <v>273</v>
      </c>
      <c r="AA25" s="643" t="s">
        <v>708</v>
      </c>
      <c r="AB25" s="643"/>
      <c r="AC25" s="638">
        <v>0.9</v>
      </c>
      <c r="AD25" s="644">
        <v>0.97</v>
      </c>
      <c r="AE25" s="294">
        <v>3</v>
      </c>
      <c r="AF25" s="294">
        <v>3</v>
      </c>
      <c r="AG25" s="821"/>
    </row>
    <row r="26" s="161" customFormat="1" ht="16.5" customHeight="1" spans="1:33">
      <c r="A26" s="196"/>
      <c r="B26" s="227"/>
      <c r="C26" s="227" t="s">
        <v>474</v>
      </c>
      <c r="D26" s="627" t="s">
        <v>709</v>
      </c>
      <c r="E26" s="387" t="s">
        <v>370</v>
      </c>
      <c r="F26" s="730">
        <v>1</v>
      </c>
      <c r="G26" s="227">
        <v>10</v>
      </c>
      <c r="H26" s="227">
        <v>10</v>
      </c>
      <c r="I26" s="227"/>
      <c r="K26" s="779"/>
      <c r="L26" s="217"/>
      <c r="M26" s="645" t="s">
        <v>275</v>
      </c>
      <c r="N26" s="784" t="s">
        <v>611</v>
      </c>
      <c r="O26" s="784"/>
      <c r="P26" s="644">
        <v>0.6</v>
      </c>
      <c r="Q26" s="644">
        <v>0.72</v>
      </c>
      <c r="R26" s="625">
        <v>3</v>
      </c>
      <c r="S26" s="625">
        <v>3</v>
      </c>
      <c r="T26" s="670"/>
      <c r="X26" s="220"/>
      <c r="Y26" s="839"/>
      <c r="Z26" s="637" t="s">
        <v>275</v>
      </c>
      <c r="AA26" s="643" t="s">
        <v>611</v>
      </c>
      <c r="AB26" s="643"/>
      <c r="AC26" s="638">
        <v>0.6</v>
      </c>
      <c r="AD26" s="644">
        <v>0.72</v>
      </c>
      <c r="AE26" s="294">
        <v>3</v>
      </c>
      <c r="AF26" s="294">
        <v>3</v>
      </c>
      <c r="AG26" s="821"/>
    </row>
    <row r="27" s="161" customFormat="1" ht="16.5" customHeight="1" spans="1:33">
      <c r="A27" s="196"/>
      <c r="B27" s="457" t="s">
        <v>710</v>
      </c>
      <c r="C27" s="227" t="s">
        <v>380</v>
      </c>
      <c r="D27" s="217" t="s">
        <v>381</v>
      </c>
      <c r="E27" s="208" t="s">
        <v>567</v>
      </c>
      <c r="F27" s="208" t="s">
        <v>568</v>
      </c>
      <c r="G27" s="227">
        <v>10</v>
      </c>
      <c r="H27" s="227">
        <v>10</v>
      </c>
      <c r="I27" s="227"/>
      <c r="K27" s="779"/>
      <c r="L27" s="217"/>
      <c r="M27" s="785" t="s">
        <v>279</v>
      </c>
      <c r="N27" s="784" t="s">
        <v>711</v>
      </c>
      <c r="O27" s="784"/>
      <c r="P27" s="644">
        <v>0.96</v>
      </c>
      <c r="Q27" s="644">
        <v>1</v>
      </c>
      <c r="R27" s="625">
        <v>3</v>
      </c>
      <c r="S27" s="625">
        <v>3</v>
      </c>
      <c r="T27" s="670"/>
      <c r="X27" s="220"/>
      <c r="Y27" s="839"/>
      <c r="Z27" s="637" t="s">
        <v>279</v>
      </c>
      <c r="AA27" s="643" t="s">
        <v>711</v>
      </c>
      <c r="AB27" s="643"/>
      <c r="AC27" s="638">
        <v>0.96</v>
      </c>
      <c r="AD27" s="638">
        <v>1</v>
      </c>
      <c r="AE27" s="294">
        <v>3</v>
      </c>
      <c r="AF27" s="294">
        <v>3</v>
      </c>
      <c r="AG27" s="821"/>
    </row>
    <row r="28" s="161" customFormat="1" ht="16.5" customHeight="1" spans="1:33">
      <c r="A28" s="196"/>
      <c r="B28" s="458"/>
      <c r="C28" s="227" t="s">
        <v>569</v>
      </c>
      <c r="D28" s="208"/>
      <c r="E28" s="387"/>
      <c r="F28" s="735"/>
      <c r="G28" s="227"/>
      <c r="H28" s="227"/>
      <c r="I28" s="227"/>
      <c r="K28" s="779"/>
      <c r="L28" s="217"/>
      <c r="M28" s="785" t="s">
        <v>280</v>
      </c>
      <c r="N28" s="784" t="s">
        <v>712</v>
      </c>
      <c r="O28" s="784" t="s">
        <v>648</v>
      </c>
      <c r="P28" s="644">
        <v>0.98</v>
      </c>
      <c r="Q28" s="644">
        <v>1</v>
      </c>
      <c r="R28" s="625">
        <v>3</v>
      </c>
      <c r="S28" s="625">
        <v>3</v>
      </c>
      <c r="T28" s="670"/>
      <c r="X28" s="220"/>
      <c r="Y28" s="839"/>
      <c r="Z28" s="637" t="s">
        <v>280</v>
      </c>
      <c r="AA28" s="643" t="s">
        <v>712</v>
      </c>
      <c r="AB28" s="643"/>
      <c r="AC28" s="638">
        <v>0.98</v>
      </c>
      <c r="AD28" s="638">
        <v>1</v>
      </c>
      <c r="AE28" s="294">
        <v>3</v>
      </c>
      <c r="AF28" s="294">
        <v>3</v>
      </c>
      <c r="AG28" s="821"/>
    </row>
    <row r="29" s="161" customFormat="1" ht="16.5" customHeight="1" spans="1:33">
      <c r="A29" s="196"/>
      <c r="B29" s="458"/>
      <c r="C29" s="227"/>
      <c r="D29" s="208"/>
      <c r="E29" s="387"/>
      <c r="F29" s="735"/>
      <c r="G29" s="227"/>
      <c r="H29" s="227"/>
      <c r="I29" s="227"/>
      <c r="K29" s="779"/>
      <c r="L29" s="786" t="s">
        <v>463</v>
      </c>
      <c r="M29" s="645" t="s">
        <v>713</v>
      </c>
      <c r="N29" s="784"/>
      <c r="O29" s="787"/>
      <c r="P29" s="644">
        <v>1</v>
      </c>
      <c r="Q29" s="644">
        <v>1</v>
      </c>
      <c r="R29" s="625">
        <v>4</v>
      </c>
      <c r="S29" s="625">
        <v>4</v>
      </c>
      <c r="T29" s="670"/>
      <c r="X29" s="220"/>
      <c r="Y29" s="839"/>
      <c r="Z29" s="637"/>
      <c r="AA29" s="643"/>
      <c r="AB29" s="643"/>
      <c r="AC29" s="844"/>
      <c r="AD29" s="845"/>
      <c r="AE29" s="294"/>
      <c r="AF29" s="294"/>
      <c r="AG29" s="821"/>
    </row>
    <row r="30" s="161" customFormat="1" ht="27.75" customHeight="1" spans="1:33">
      <c r="A30" s="196"/>
      <c r="B30" s="458"/>
      <c r="C30" s="227" t="s">
        <v>296</v>
      </c>
      <c r="D30" s="232" t="s">
        <v>41</v>
      </c>
      <c r="E30" s="208"/>
      <c r="F30" s="208"/>
      <c r="G30" s="227"/>
      <c r="H30" s="227"/>
      <c r="I30" s="227"/>
      <c r="K30" s="779"/>
      <c r="L30" s="211"/>
      <c r="M30" s="645" t="s">
        <v>270</v>
      </c>
      <c r="N30" s="627" t="s">
        <v>714</v>
      </c>
      <c r="O30" s="645" t="s">
        <v>715</v>
      </c>
      <c r="P30" s="782">
        <v>1</v>
      </c>
      <c r="Q30" s="778">
        <v>1</v>
      </c>
      <c r="R30" s="625">
        <v>2</v>
      </c>
      <c r="S30" s="625">
        <v>2</v>
      </c>
      <c r="T30" s="670"/>
      <c r="X30" s="220"/>
      <c r="Y30" s="839" t="s">
        <v>463</v>
      </c>
      <c r="Z30" s="710" t="s">
        <v>270</v>
      </c>
      <c r="AA30" s="704" t="s">
        <v>714</v>
      </c>
      <c r="AB30" s="704" t="s">
        <v>715</v>
      </c>
      <c r="AC30" s="846">
        <v>1</v>
      </c>
      <c r="AD30" s="847">
        <v>1</v>
      </c>
      <c r="AE30" s="625">
        <v>6</v>
      </c>
      <c r="AF30" s="625">
        <v>6</v>
      </c>
      <c r="AG30" s="821"/>
    </row>
    <row r="31" s="161" customFormat="1" ht="16.5" customHeight="1" spans="1:33">
      <c r="A31" s="196"/>
      <c r="B31" s="458"/>
      <c r="C31" s="227" t="s">
        <v>306</v>
      </c>
      <c r="D31" s="232"/>
      <c r="E31" s="208"/>
      <c r="F31" s="208"/>
      <c r="G31" s="227"/>
      <c r="H31" s="227"/>
      <c r="I31" s="227"/>
      <c r="K31" s="779"/>
      <c r="L31" s="786" t="s">
        <v>474</v>
      </c>
      <c r="M31" s="788" t="s">
        <v>716</v>
      </c>
      <c r="N31" s="627" t="s">
        <v>717</v>
      </c>
      <c r="O31" s="645"/>
      <c r="P31" s="782">
        <v>1</v>
      </c>
      <c r="Q31" s="778" t="s">
        <v>547</v>
      </c>
      <c r="R31" s="624">
        <v>3</v>
      </c>
      <c r="S31" s="625">
        <v>2</v>
      </c>
      <c r="T31" s="670"/>
      <c r="X31" s="220"/>
      <c r="Y31" s="848" t="s">
        <v>474</v>
      </c>
      <c r="Z31" s="710" t="s">
        <v>716</v>
      </c>
      <c r="AA31" s="704" t="s">
        <v>717</v>
      </c>
      <c r="AB31" s="707"/>
      <c r="AC31" s="244">
        <v>1</v>
      </c>
      <c r="AD31" s="842" t="s">
        <v>547</v>
      </c>
      <c r="AE31" s="703">
        <v>7</v>
      </c>
      <c r="AF31" s="294">
        <v>5</v>
      </c>
      <c r="AG31" s="821"/>
    </row>
    <row r="32" s="161" customFormat="1" ht="53.25" customHeight="1" spans="1:33">
      <c r="A32" s="196"/>
      <c r="B32" s="458"/>
      <c r="C32" s="227" t="s">
        <v>296</v>
      </c>
      <c r="D32" s="232" t="s">
        <v>41</v>
      </c>
      <c r="E32" s="208"/>
      <c r="F32" s="208"/>
      <c r="G32" s="227"/>
      <c r="H32" s="227"/>
      <c r="I32" s="227"/>
      <c r="K32" s="626"/>
      <c r="L32" s="673"/>
      <c r="M32" s="788" t="s">
        <v>290</v>
      </c>
      <c r="N32" s="627" t="s">
        <v>718</v>
      </c>
      <c r="O32" s="645" t="s">
        <v>536</v>
      </c>
      <c r="P32" s="782">
        <v>1</v>
      </c>
      <c r="Q32" s="778">
        <v>0.906</v>
      </c>
      <c r="R32" s="624">
        <v>3</v>
      </c>
      <c r="S32" s="625">
        <v>3</v>
      </c>
      <c r="T32" s="670"/>
      <c r="X32" s="204"/>
      <c r="Y32" s="211"/>
      <c r="Z32" s="704" t="s">
        <v>290</v>
      </c>
      <c r="AA32" s="704" t="s">
        <v>718</v>
      </c>
      <c r="AB32" s="707" t="s">
        <v>536</v>
      </c>
      <c r="AC32" s="244">
        <v>1</v>
      </c>
      <c r="AD32" s="849">
        <v>0.906</v>
      </c>
      <c r="AE32" s="703">
        <v>5</v>
      </c>
      <c r="AF32" s="824">
        <v>3</v>
      </c>
      <c r="AG32" s="821"/>
    </row>
    <row r="33" s="161" customFormat="1" ht="45" customHeight="1" spans="1:33">
      <c r="A33" s="196"/>
      <c r="B33" s="458"/>
      <c r="C33" s="227" t="s">
        <v>316</v>
      </c>
      <c r="D33" s="208" t="s">
        <v>346</v>
      </c>
      <c r="E33" s="736" t="s">
        <v>347</v>
      </c>
      <c r="F33" s="736" t="s">
        <v>334</v>
      </c>
      <c r="G33" s="227">
        <v>10</v>
      </c>
      <c r="H33" s="227">
        <v>10</v>
      </c>
      <c r="I33" s="227"/>
      <c r="K33" s="624" t="s">
        <v>719</v>
      </c>
      <c r="L33" s="217" t="s">
        <v>720</v>
      </c>
      <c r="M33" s="788" t="s">
        <v>721</v>
      </c>
      <c r="N33" s="627" t="s">
        <v>722</v>
      </c>
      <c r="O33" s="645" t="s">
        <v>723</v>
      </c>
      <c r="P33" s="625" t="s">
        <v>724</v>
      </c>
      <c r="Q33" s="627" t="s">
        <v>724</v>
      </c>
      <c r="R33" s="625">
        <v>5</v>
      </c>
      <c r="S33" s="624">
        <v>5</v>
      </c>
      <c r="T33" s="665"/>
      <c r="X33" s="703" t="s">
        <v>719</v>
      </c>
      <c r="Y33" s="839" t="s">
        <v>720</v>
      </c>
      <c r="Z33" s="704" t="s">
        <v>721</v>
      </c>
      <c r="AA33" s="627" t="s">
        <v>722</v>
      </c>
      <c r="AB33" s="834" t="s">
        <v>723</v>
      </c>
      <c r="AC33" s="294" t="s">
        <v>724</v>
      </c>
      <c r="AD33" s="704" t="s">
        <v>724</v>
      </c>
      <c r="AE33" s="294">
        <v>5</v>
      </c>
      <c r="AF33" s="703">
        <v>5</v>
      </c>
      <c r="AG33" s="710"/>
    </row>
    <row r="34" s="161" customFormat="1" ht="16.5" customHeight="1" spans="1:33">
      <c r="A34" s="196"/>
      <c r="B34" s="458"/>
      <c r="C34" s="227"/>
      <c r="D34" s="208"/>
      <c r="E34" s="736"/>
      <c r="F34" s="736"/>
      <c r="G34" s="227"/>
      <c r="H34" s="227"/>
      <c r="I34" s="227"/>
      <c r="K34" s="779"/>
      <c r="L34" s="789" t="s">
        <v>480</v>
      </c>
      <c r="M34" s="788" t="s">
        <v>381</v>
      </c>
      <c r="N34" s="627"/>
      <c r="O34" s="774"/>
      <c r="P34" s="625" t="s">
        <v>567</v>
      </c>
      <c r="Q34" s="627" t="s">
        <v>725</v>
      </c>
      <c r="R34" s="625">
        <v>2</v>
      </c>
      <c r="S34" s="624">
        <v>2</v>
      </c>
      <c r="T34" s="817"/>
      <c r="X34" s="220"/>
      <c r="Y34" s="850"/>
      <c r="Z34" s="851"/>
      <c r="AA34" s="627"/>
      <c r="AB34" s="834"/>
      <c r="AC34" s="294"/>
      <c r="AD34" s="704"/>
      <c r="AE34" s="294"/>
      <c r="AF34" s="703"/>
      <c r="AG34" s="863"/>
    </row>
    <row r="35" s="161" customFormat="1" ht="16.5" customHeight="1" spans="1:33">
      <c r="A35" s="196"/>
      <c r="B35" s="734"/>
      <c r="C35" s="227"/>
      <c r="D35" s="232" t="s">
        <v>41</v>
      </c>
      <c r="E35" s="208"/>
      <c r="F35" s="208"/>
      <c r="G35" s="227"/>
      <c r="H35" s="227"/>
      <c r="I35" s="227"/>
      <c r="K35" s="779"/>
      <c r="L35" s="790" t="s">
        <v>486</v>
      </c>
      <c r="M35" s="788" t="s">
        <v>487</v>
      </c>
      <c r="N35" s="627" t="s">
        <v>619</v>
      </c>
      <c r="O35" s="627"/>
      <c r="P35" s="791">
        <v>1</v>
      </c>
      <c r="Q35" s="818">
        <v>1</v>
      </c>
      <c r="R35" s="625">
        <v>2</v>
      </c>
      <c r="S35" s="624">
        <v>2</v>
      </c>
      <c r="T35" s="817"/>
      <c r="X35" s="220"/>
      <c r="Y35" s="852" t="s">
        <v>486</v>
      </c>
      <c r="Z35" s="851" t="s">
        <v>487</v>
      </c>
      <c r="AA35" s="627" t="s">
        <v>619</v>
      </c>
      <c r="AB35" s="704"/>
      <c r="AC35" s="853">
        <v>1</v>
      </c>
      <c r="AD35" s="688">
        <v>1</v>
      </c>
      <c r="AE35" s="294">
        <v>3</v>
      </c>
      <c r="AF35" s="703">
        <v>3</v>
      </c>
      <c r="AG35" s="863"/>
    </row>
    <row r="36" s="161" customFormat="1" ht="16.5" customHeight="1" spans="1:33">
      <c r="A36" s="196"/>
      <c r="B36" s="227" t="s">
        <v>570</v>
      </c>
      <c r="C36" s="227" t="s">
        <v>325</v>
      </c>
      <c r="D36" s="232" t="s">
        <v>326</v>
      </c>
      <c r="E36" s="208" t="s">
        <v>571</v>
      </c>
      <c r="F36" s="730">
        <v>0.95</v>
      </c>
      <c r="G36" s="227">
        <v>10</v>
      </c>
      <c r="H36" s="227">
        <v>10</v>
      </c>
      <c r="I36" s="227"/>
      <c r="K36" s="779"/>
      <c r="L36" s="672"/>
      <c r="M36" s="788" t="s">
        <v>620</v>
      </c>
      <c r="N36" s="627" t="s">
        <v>621</v>
      </c>
      <c r="O36" s="627"/>
      <c r="P36" s="791">
        <v>0.95</v>
      </c>
      <c r="Q36" s="818">
        <v>0.9</v>
      </c>
      <c r="R36" s="625">
        <v>2</v>
      </c>
      <c r="S36" s="624">
        <v>1.5</v>
      </c>
      <c r="T36" s="817"/>
      <c r="X36" s="220"/>
      <c r="Y36" s="854"/>
      <c r="Z36" s="851" t="s">
        <v>620</v>
      </c>
      <c r="AA36" s="627" t="s">
        <v>621</v>
      </c>
      <c r="AB36" s="704"/>
      <c r="AC36" s="853">
        <v>0.95</v>
      </c>
      <c r="AD36" s="688">
        <v>0.9</v>
      </c>
      <c r="AE36" s="294">
        <v>3</v>
      </c>
      <c r="AF36" s="703">
        <v>2.5</v>
      </c>
      <c r="AG36" s="863"/>
    </row>
    <row r="37" s="161" customFormat="1" ht="16.5" customHeight="1" spans="1:33">
      <c r="A37" s="196"/>
      <c r="B37" s="227" t="s">
        <v>572</v>
      </c>
      <c r="C37" s="227"/>
      <c r="D37" s="232"/>
      <c r="E37" s="208"/>
      <c r="F37" s="208"/>
      <c r="G37" s="227"/>
      <c r="H37" s="227"/>
      <c r="I37" s="227"/>
      <c r="K37" s="779"/>
      <c r="L37" s="672"/>
      <c r="M37" s="788" t="s">
        <v>337</v>
      </c>
      <c r="N37" s="627" t="s">
        <v>622</v>
      </c>
      <c r="O37" s="627"/>
      <c r="P37" s="791">
        <v>1</v>
      </c>
      <c r="Q37" s="228">
        <v>1</v>
      </c>
      <c r="R37" s="227">
        <v>2</v>
      </c>
      <c r="S37" s="227">
        <v>2</v>
      </c>
      <c r="T37" s="817"/>
      <c r="X37" s="220"/>
      <c r="Y37" s="854"/>
      <c r="Z37" s="855" t="s">
        <v>489</v>
      </c>
      <c r="AA37" s="704" t="s">
        <v>622</v>
      </c>
      <c r="AB37" s="627"/>
      <c r="AC37" s="853">
        <v>1</v>
      </c>
      <c r="AD37" s="856">
        <v>1</v>
      </c>
      <c r="AE37" s="224">
        <v>4</v>
      </c>
      <c r="AF37" s="224">
        <v>4</v>
      </c>
      <c r="AG37" s="863"/>
    </row>
    <row r="38" s="161" customFormat="1" ht="16.5" customHeight="1" spans="1:33">
      <c r="A38" s="196"/>
      <c r="B38" s="227"/>
      <c r="C38" s="227"/>
      <c r="D38" s="232"/>
      <c r="E38" s="208"/>
      <c r="F38" s="208"/>
      <c r="G38" s="227"/>
      <c r="H38" s="227"/>
      <c r="I38" s="227"/>
      <c r="K38" s="779"/>
      <c r="L38" s="210"/>
      <c r="M38" s="792" t="s">
        <v>338</v>
      </c>
      <c r="N38" s="630"/>
      <c r="O38" s="630"/>
      <c r="P38" s="793">
        <v>1</v>
      </c>
      <c r="Q38" s="819">
        <v>1</v>
      </c>
      <c r="R38" s="227">
        <v>2</v>
      </c>
      <c r="S38" s="227">
        <v>2</v>
      </c>
      <c r="T38" s="817"/>
      <c r="X38" s="220"/>
      <c r="Y38" s="794"/>
      <c r="Z38" s="857"/>
      <c r="AA38" s="704"/>
      <c r="AB38" s="627"/>
      <c r="AC38" s="853"/>
      <c r="AD38" s="856"/>
      <c r="AE38" s="224"/>
      <c r="AF38" s="224"/>
      <c r="AG38" s="863"/>
    </row>
    <row r="39" s="161" customFormat="1" ht="38.25" customHeight="1" spans="1:33">
      <c r="A39" s="196"/>
      <c r="B39" s="227"/>
      <c r="C39" s="227"/>
      <c r="D39" s="232"/>
      <c r="E39" s="208"/>
      <c r="F39" s="208"/>
      <c r="G39" s="227"/>
      <c r="H39" s="227"/>
      <c r="I39" s="227"/>
      <c r="K39" s="779"/>
      <c r="L39" s="794"/>
      <c r="M39" s="792" t="s">
        <v>641</v>
      </c>
      <c r="N39" s="630"/>
      <c r="O39" s="630"/>
      <c r="P39" s="793" t="s">
        <v>642</v>
      </c>
      <c r="Q39" s="819" t="s">
        <v>642</v>
      </c>
      <c r="R39" s="227">
        <v>2</v>
      </c>
      <c r="S39" s="227">
        <v>2</v>
      </c>
      <c r="T39" s="817"/>
      <c r="X39" s="220"/>
      <c r="Y39" s="794"/>
      <c r="Z39" s="857"/>
      <c r="AA39" s="704"/>
      <c r="AB39" s="627"/>
      <c r="AC39" s="853"/>
      <c r="AD39" s="856"/>
      <c r="AE39" s="224"/>
      <c r="AF39" s="224"/>
      <c r="AG39" s="863"/>
    </row>
    <row r="40" s="161" customFormat="1" ht="15.75" customHeight="1" spans="1:33">
      <c r="A40" s="196"/>
      <c r="B40" s="227" t="s">
        <v>573</v>
      </c>
      <c r="C40" s="227"/>
      <c r="D40" s="232" t="s">
        <v>41</v>
      </c>
      <c r="E40" s="227"/>
      <c r="F40" s="227"/>
      <c r="G40" s="227"/>
      <c r="H40" s="227"/>
      <c r="I40" s="227"/>
      <c r="K40" s="779"/>
      <c r="L40" s="795" t="s">
        <v>316</v>
      </c>
      <c r="M40" s="796" t="s">
        <v>491</v>
      </c>
      <c r="N40" s="797" t="s">
        <v>726</v>
      </c>
      <c r="O40" s="797"/>
      <c r="P40" s="798" t="s">
        <v>493</v>
      </c>
      <c r="Q40" s="819" t="s">
        <v>547</v>
      </c>
      <c r="R40" s="692">
        <v>5</v>
      </c>
      <c r="S40" s="692">
        <v>5</v>
      </c>
      <c r="T40" s="817"/>
      <c r="X40" s="220"/>
      <c r="Y40" s="794" t="s">
        <v>316</v>
      </c>
      <c r="Z40" s="674" t="s">
        <v>491</v>
      </c>
      <c r="AA40" s="637" t="s">
        <v>726</v>
      </c>
      <c r="AB40" s="637"/>
      <c r="AC40" s="634" t="s">
        <v>493</v>
      </c>
      <c r="AD40" s="637" t="s">
        <v>547</v>
      </c>
      <c r="AE40" s="634">
        <v>5</v>
      </c>
      <c r="AF40" s="659">
        <v>4</v>
      </c>
      <c r="AG40" s="863"/>
    </row>
    <row r="41" s="161" customFormat="1" ht="29.25" customHeight="1" spans="1:33">
      <c r="A41" s="227" t="s">
        <v>330</v>
      </c>
      <c r="B41" s="227"/>
      <c r="C41" s="227"/>
      <c r="D41" s="227"/>
      <c r="E41" s="227"/>
      <c r="F41" s="227"/>
      <c r="G41" s="227">
        <f>SUM(G17:G40)+G8</f>
        <v>90</v>
      </c>
      <c r="H41" s="227">
        <v>90</v>
      </c>
      <c r="I41" s="227"/>
      <c r="K41" s="626"/>
      <c r="L41" s="799"/>
      <c r="M41" s="796" t="s">
        <v>317</v>
      </c>
      <c r="N41" s="627" t="s">
        <v>727</v>
      </c>
      <c r="O41" s="627" t="s">
        <v>496</v>
      </c>
      <c r="P41" s="793" t="s">
        <v>349</v>
      </c>
      <c r="Q41" s="819" t="s">
        <v>349</v>
      </c>
      <c r="R41" s="625">
        <v>3</v>
      </c>
      <c r="S41" s="625">
        <v>3</v>
      </c>
      <c r="T41" s="815"/>
      <c r="X41" s="204"/>
      <c r="Y41" s="858"/>
      <c r="Z41" s="704" t="s">
        <v>317</v>
      </c>
      <c r="AA41" s="704" t="s">
        <v>727</v>
      </c>
      <c r="AB41" s="704" t="s">
        <v>496</v>
      </c>
      <c r="AC41" s="859" t="s">
        <v>349</v>
      </c>
      <c r="AD41" s="821"/>
      <c r="AE41" s="294">
        <v>5</v>
      </c>
      <c r="AF41" s="294">
        <v>5</v>
      </c>
      <c r="AG41" s="862"/>
    </row>
    <row r="42" s="161" customFormat="1" ht="25.5" customHeight="1" spans="1:33">
      <c r="A42" s="194"/>
      <c r="B42" s="194"/>
      <c r="C42" s="194"/>
      <c r="D42" s="737"/>
      <c r="E42" s="738"/>
      <c r="F42" s="738"/>
      <c r="G42" s="738"/>
      <c r="H42" s="738"/>
      <c r="I42" s="738"/>
      <c r="K42" s="800" t="s">
        <v>386</v>
      </c>
      <c r="L42" s="800" t="s">
        <v>497</v>
      </c>
      <c r="M42" s="800" t="s">
        <v>326</v>
      </c>
      <c r="N42" s="670" t="s">
        <v>498</v>
      </c>
      <c r="O42" s="208" t="s">
        <v>499</v>
      </c>
      <c r="P42" s="730">
        <v>0.9</v>
      </c>
      <c r="Q42" s="730">
        <v>0.88</v>
      </c>
      <c r="R42" s="208">
        <v>10</v>
      </c>
      <c r="S42" s="800">
        <v>9</v>
      </c>
      <c r="T42" s="670"/>
      <c r="X42" s="820" t="s">
        <v>386</v>
      </c>
      <c r="Y42" s="820" t="s">
        <v>497</v>
      </c>
      <c r="Z42" s="820" t="s">
        <v>326</v>
      </c>
      <c r="AA42" s="821" t="s">
        <v>498</v>
      </c>
      <c r="AB42" s="226" t="s">
        <v>499</v>
      </c>
      <c r="AC42" s="860">
        <v>0.9</v>
      </c>
      <c r="AD42" s="226"/>
      <c r="AE42" s="226">
        <v>10</v>
      </c>
      <c r="AF42" s="820">
        <v>9</v>
      </c>
      <c r="AG42" s="821"/>
    </row>
    <row r="43" s="161" customFormat="1" ht="25.5" customHeight="1" spans="1:33">
      <c r="A43" s="194" t="s">
        <v>728</v>
      </c>
      <c r="B43" s="194"/>
      <c r="C43" s="194" t="s">
        <v>729</v>
      </c>
      <c r="D43" s="737"/>
      <c r="E43" s="738" t="s">
        <v>730</v>
      </c>
      <c r="F43" s="738"/>
      <c r="G43" s="738"/>
      <c r="H43" s="738" t="s">
        <v>731</v>
      </c>
      <c r="I43" s="738"/>
      <c r="K43" s="779"/>
      <c r="L43" s="779"/>
      <c r="M43" s="779"/>
      <c r="N43" s="670" t="s">
        <v>500</v>
      </c>
      <c r="O43" s="625"/>
      <c r="P43" s="625"/>
      <c r="Q43" s="625"/>
      <c r="R43" s="625"/>
      <c r="S43" s="779"/>
      <c r="T43" s="670"/>
      <c r="X43" s="220"/>
      <c r="Y43" s="220"/>
      <c r="Z43" s="220"/>
      <c r="AA43" s="821" t="s">
        <v>500</v>
      </c>
      <c r="AB43" s="294"/>
      <c r="AC43" s="294"/>
      <c r="AD43" s="294"/>
      <c r="AE43" s="294"/>
      <c r="AF43" s="220"/>
      <c r="AG43" s="821"/>
    </row>
    <row r="44" s="161" customFormat="1" ht="25.5" customHeight="1" spans="11:33">
      <c r="K44" s="779"/>
      <c r="L44" s="779"/>
      <c r="M44" s="779"/>
      <c r="N44" s="670" t="s">
        <v>501</v>
      </c>
      <c r="O44" s="625"/>
      <c r="P44" s="625"/>
      <c r="Q44" s="625"/>
      <c r="R44" s="625"/>
      <c r="S44" s="779"/>
      <c r="T44" s="670"/>
      <c r="X44" s="220"/>
      <c r="Y44" s="220"/>
      <c r="Z44" s="220"/>
      <c r="AA44" s="821" t="s">
        <v>501</v>
      </c>
      <c r="AB44" s="294"/>
      <c r="AC44" s="294"/>
      <c r="AD44" s="294"/>
      <c r="AE44" s="294"/>
      <c r="AF44" s="220"/>
      <c r="AG44" s="821"/>
    </row>
    <row r="45" s="161" customFormat="1" ht="25.5" customHeight="1" spans="1:33">
      <c r="A45" s="739" t="s">
        <v>675</v>
      </c>
      <c r="K45" s="626"/>
      <c r="L45" s="626"/>
      <c r="M45" s="626"/>
      <c r="N45" s="670" t="s">
        <v>502</v>
      </c>
      <c r="O45" s="625"/>
      <c r="P45" s="625"/>
      <c r="Q45" s="625"/>
      <c r="R45" s="625"/>
      <c r="S45" s="626"/>
      <c r="T45" s="670"/>
      <c r="X45" s="204"/>
      <c r="Y45" s="204"/>
      <c r="Z45" s="204"/>
      <c r="AA45" s="821" t="s">
        <v>502</v>
      </c>
      <c r="AB45" s="294"/>
      <c r="AC45" s="294"/>
      <c r="AD45" s="294"/>
      <c r="AE45" s="294"/>
      <c r="AF45" s="204"/>
      <c r="AG45" s="821"/>
    </row>
    <row r="46" s="161" customFormat="1" ht="15.75" customHeight="1" spans="1:33">
      <c r="A46" s="740" t="s">
        <v>676</v>
      </c>
      <c r="B46" s="741" t="s">
        <v>732</v>
      </c>
      <c r="C46" s="741"/>
      <c r="D46" s="741"/>
      <c r="E46" s="741"/>
      <c r="F46" s="741"/>
      <c r="G46" s="741"/>
      <c r="H46" s="741"/>
      <c r="I46" s="741"/>
      <c r="K46" s="670"/>
      <c r="L46" s="217" t="s">
        <v>503</v>
      </c>
      <c r="M46" s="670"/>
      <c r="N46" s="670"/>
      <c r="O46" s="670"/>
      <c r="P46" s="670"/>
      <c r="Q46" s="670"/>
      <c r="R46" s="687">
        <f>SUM(R15:R45)+R8</f>
        <v>100</v>
      </c>
      <c r="S46" s="687">
        <f>SUM(S15:S45)+T8</f>
        <v>89.5</v>
      </c>
      <c r="T46" s="670"/>
      <c r="X46" s="821"/>
      <c r="Y46" s="217" t="s">
        <v>503</v>
      </c>
      <c r="Z46" s="821"/>
      <c r="AA46" s="821"/>
      <c r="AB46" s="821"/>
      <c r="AC46" s="821"/>
      <c r="AD46" s="821"/>
      <c r="AE46" s="861">
        <f>SUM(AE15:AE45)</f>
        <v>100</v>
      </c>
      <c r="AF46" s="861">
        <f>SUM(AF15:AF45)</f>
        <v>88.5</v>
      </c>
      <c r="AG46" s="821"/>
    </row>
    <row r="47" s="161" customFormat="1" ht="15.75" customHeight="1" spans="1:9">
      <c r="A47" s="742" t="s">
        <v>679</v>
      </c>
      <c r="B47" s="741"/>
      <c r="C47" s="741"/>
      <c r="D47" s="741"/>
      <c r="E47" s="741"/>
      <c r="F47" s="741"/>
      <c r="G47" s="741"/>
      <c r="H47" s="741"/>
      <c r="I47" s="741"/>
    </row>
    <row r="48" s="161" customFormat="1" ht="15.75" customHeight="1" spans="1:9">
      <c r="A48" s="743"/>
      <c r="B48" s="744"/>
      <c r="C48" s="744"/>
      <c r="D48" s="744"/>
      <c r="E48" s="744"/>
      <c r="F48" s="741"/>
      <c r="G48" s="745"/>
      <c r="H48" s="745"/>
      <c r="I48" s="745"/>
    </row>
    <row r="49" ht="14.25" spans="1:9">
      <c r="A49" s="746" t="s">
        <v>733</v>
      </c>
      <c r="B49" s="747"/>
      <c r="C49" s="747"/>
      <c r="D49" s="748" t="s">
        <v>143</v>
      </c>
      <c r="E49" s="748" t="s">
        <v>145</v>
      </c>
      <c r="F49" s="749" t="s">
        <v>145</v>
      </c>
      <c r="G49" s="750" t="s">
        <v>146</v>
      </c>
      <c r="H49" s="750" t="s">
        <v>147</v>
      </c>
      <c r="I49" s="750" t="s">
        <v>148</v>
      </c>
    </row>
    <row r="50" ht="14.25" spans="1:9">
      <c r="A50" s="746" t="s">
        <v>159</v>
      </c>
      <c r="B50" s="747"/>
      <c r="C50" s="747"/>
      <c r="D50" s="751" t="s">
        <v>157</v>
      </c>
      <c r="E50" s="751" t="s">
        <v>157</v>
      </c>
      <c r="F50" s="752" t="s">
        <v>158</v>
      </c>
      <c r="G50" s="750"/>
      <c r="H50" s="750"/>
      <c r="I50" s="750"/>
    </row>
    <row r="51" ht="14.25" spans="1:9">
      <c r="A51" s="753"/>
      <c r="B51" s="751" t="s">
        <v>160</v>
      </c>
      <c r="C51" s="751"/>
      <c r="D51" s="751">
        <v>45.66</v>
      </c>
      <c r="E51" s="751">
        <v>77.17</v>
      </c>
      <c r="F51" s="751">
        <v>46.85</v>
      </c>
      <c r="G51" s="751">
        <v>10</v>
      </c>
      <c r="H51" s="754">
        <v>0.61</v>
      </c>
      <c r="I51" s="747">
        <v>0</v>
      </c>
    </row>
    <row r="52" ht="14.25" spans="1:9">
      <c r="A52" s="753"/>
      <c r="B52" s="747" t="s">
        <v>688</v>
      </c>
      <c r="C52" s="747"/>
      <c r="D52" s="747">
        <v>45.66</v>
      </c>
      <c r="E52" s="747">
        <v>50.66</v>
      </c>
      <c r="F52" s="747">
        <v>20.34</v>
      </c>
      <c r="G52" s="747"/>
      <c r="H52" s="747"/>
      <c r="I52" s="747"/>
    </row>
    <row r="53" ht="14.25" spans="1:9">
      <c r="A53" s="753"/>
      <c r="B53" s="747" t="s">
        <v>690</v>
      </c>
      <c r="C53" s="747"/>
      <c r="D53" s="747"/>
      <c r="E53" s="747">
        <v>26.51</v>
      </c>
      <c r="F53" s="747">
        <v>26.51</v>
      </c>
      <c r="G53" s="747"/>
      <c r="H53" s="747"/>
      <c r="I53" s="747"/>
    </row>
    <row r="54" ht="14.25" spans="1:9">
      <c r="A54" s="755"/>
      <c r="B54" s="747" t="s">
        <v>692</v>
      </c>
      <c r="C54" s="747"/>
      <c r="D54" s="747"/>
      <c r="E54" s="747"/>
      <c r="F54" s="747"/>
      <c r="G54" s="747"/>
      <c r="H54" s="747"/>
      <c r="I54" s="747"/>
    </row>
    <row r="55" ht="14.25" spans="1:9">
      <c r="A55" s="756" t="s">
        <v>176</v>
      </c>
      <c r="B55" s="751" t="s">
        <v>177</v>
      </c>
      <c r="C55" s="751"/>
      <c r="D55" s="751"/>
      <c r="E55" s="751"/>
      <c r="F55" s="751" t="s">
        <v>178</v>
      </c>
      <c r="G55" s="751"/>
      <c r="H55" s="751"/>
      <c r="I55" s="751"/>
    </row>
    <row r="56" ht="14.25" spans="1:9">
      <c r="A56" s="756"/>
      <c r="B56" s="757" t="s">
        <v>734</v>
      </c>
      <c r="C56" s="757"/>
      <c r="D56" s="757"/>
      <c r="E56" s="758"/>
      <c r="F56" s="759" t="s">
        <v>735</v>
      </c>
      <c r="G56" s="759"/>
      <c r="H56" s="759"/>
      <c r="I56" s="801"/>
    </row>
    <row r="57" ht="14.25" spans="1:9">
      <c r="A57" s="756"/>
      <c r="B57" s="757" t="s">
        <v>736</v>
      </c>
      <c r="C57" s="757"/>
      <c r="D57" s="757"/>
      <c r="E57" s="758"/>
      <c r="F57" s="759" t="s">
        <v>737</v>
      </c>
      <c r="G57" s="759"/>
      <c r="H57" s="759"/>
      <c r="I57" s="801"/>
    </row>
    <row r="58" ht="14.25" spans="1:9">
      <c r="A58" s="756"/>
      <c r="B58" s="757" t="s">
        <v>738</v>
      </c>
      <c r="C58" s="757"/>
      <c r="D58" s="757"/>
      <c r="E58" s="758"/>
      <c r="F58" s="759" t="s">
        <v>739</v>
      </c>
      <c r="G58" s="759"/>
      <c r="H58" s="759"/>
      <c r="I58" s="801"/>
    </row>
    <row r="59" ht="14.25" spans="1:9">
      <c r="A59" s="756"/>
      <c r="B59" s="757" t="s">
        <v>740</v>
      </c>
      <c r="C59" s="757"/>
      <c r="D59" s="757"/>
      <c r="E59" s="758"/>
      <c r="F59" s="759" t="s">
        <v>741</v>
      </c>
      <c r="G59" s="759"/>
      <c r="H59" s="759"/>
      <c r="I59" s="801"/>
    </row>
    <row r="60" ht="14.25" spans="1:9">
      <c r="A60" s="756"/>
      <c r="B60" s="760" t="s">
        <v>366</v>
      </c>
      <c r="C60" s="760"/>
      <c r="D60" s="760"/>
      <c r="E60" s="751"/>
      <c r="F60" s="761"/>
      <c r="G60" s="761"/>
      <c r="H60" s="761"/>
      <c r="I60" s="764"/>
    </row>
    <row r="61" ht="14.25" spans="1:9">
      <c r="A61" s="746" t="s">
        <v>654</v>
      </c>
      <c r="B61" s="751" t="s">
        <v>195</v>
      </c>
      <c r="C61" s="751" t="s">
        <v>196</v>
      </c>
      <c r="D61" s="762" t="s">
        <v>197</v>
      </c>
      <c r="E61" s="763" t="s">
        <v>198</v>
      </c>
      <c r="F61" s="763" t="s">
        <v>199</v>
      </c>
      <c r="G61" s="762" t="s">
        <v>146</v>
      </c>
      <c r="H61" s="762" t="s">
        <v>148</v>
      </c>
      <c r="I61" s="763" t="s">
        <v>200</v>
      </c>
    </row>
    <row r="62" ht="14.25" spans="1:9">
      <c r="A62" s="746" t="s">
        <v>655</v>
      </c>
      <c r="B62" s="751"/>
      <c r="C62" s="751"/>
      <c r="D62" s="762"/>
      <c r="E62" s="748" t="s">
        <v>208</v>
      </c>
      <c r="F62" s="748" t="s">
        <v>209</v>
      </c>
      <c r="G62" s="762"/>
      <c r="H62" s="762"/>
      <c r="I62" s="748" t="s">
        <v>210</v>
      </c>
    </row>
    <row r="63" ht="14.25" spans="1:9">
      <c r="A63" s="746" t="s">
        <v>656</v>
      </c>
      <c r="B63" s="751"/>
      <c r="C63" s="751"/>
      <c r="D63" s="762"/>
      <c r="E63" s="764"/>
      <c r="F63" s="764"/>
      <c r="G63" s="762"/>
      <c r="H63" s="762"/>
      <c r="I63" s="751" t="s">
        <v>211</v>
      </c>
    </row>
    <row r="64" ht="14.25" spans="1:9">
      <c r="A64" s="746" t="s">
        <v>657</v>
      </c>
      <c r="B64" s="748" t="s">
        <v>658</v>
      </c>
      <c r="C64" s="751" t="s">
        <v>447</v>
      </c>
      <c r="D64" s="744" t="s">
        <v>742</v>
      </c>
      <c r="E64" s="765">
        <v>1</v>
      </c>
      <c r="F64" s="765">
        <v>1</v>
      </c>
      <c r="G64" s="766">
        <v>10</v>
      </c>
      <c r="H64" s="766">
        <v>10</v>
      </c>
      <c r="I64" s="747"/>
    </row>
    <row r="65" ht="14.25" spans="1:9">
      <c r="A65" s="753"/>
      <c r="B65" s="748" t="s">
        <v>743</v>
      </c>
      <c r="C65" s="751" t="s">
        <v>458</v>
      </c>
      <c r="D65" s="744" t="s">
        <v>254</v>
      </c>
      <c r="E65" s="765">
        <v>1</v>
      </c>
      <c r="F65" s="765">
        <v>1</v>
      </c>
      <c r="G65" s="766">
        <v>5</v>
      </c>
      <c r="H65" s="864">
        <v>5</v>
      </c>
      <c r="I65" s="747"/>
    </row>
    <row r="66" ht="14.25" spans="1:9">
      <c r="A66" s="753"/>
      <c r="B66" s="865"/>
      <c r="C66" s="751"/>
      <c r="D66" s="744" t="s">
        <v>258</v>
      </c>
      <c r="E66" s="765">
        <v>1</v>
      </c>
      <c r="F66" s="765">
        <v>1</v>
      </c>
      <c r="G66" s="766">
        <v>10</v>
      </c>
      <c r="H66" s="864">
        <v>9</v>
      </c>
      <c r="I66" s="747"/>
    </row>
    <row r="67" ht="14.25" spans="1:9">
      <c r="A67" s="753"/>
      <c r="B67" s="865"/>
      <c r="C67" s="751"/>
      <c r="D67" s="744" t="s">
        <v>744</v>
      </c>
      <c r="E67" s="765">
        <v>1</v>
      </c>
      <c r="F67" s="765">
        <v>1</v>
      </c>
      <c r="G67" s="766">
        <v>5</v>
      </c>
      <c r="H67" s="864">
        <v>5</v>
      </c>
      <c r="I67" s="747"/>
    </row>
    <row r="68" ht="24.75" spans="1:9">
      <c r="A68" s="753"/>
      <c r="B68" s="865"/>
      <c r="C68" s="751"/>
      <c r="D68" s="744" t="s">
        <v>745</v>
      </c>
      <c r="E68" s="765">
        <v>1</v>
      </c>
      <c r="F68" s="765">
        <v>1</v>
      </c>
      <c r="G68" s="766">
        <v>5</v>
      </c>
      <c r="H68" s="864">
        <v>5</v>
      </c>
      <c r="I68" s="747"/>
    </row>
    <row r="69" ht="14.25" spans="1:9">
      <c r="A69" s="753"/>
      <c r="B69" s="865"/>
      <c r="C69" s="751" t="s">
        <v>463</v>
      </c>
      <c r="D69" s="744" t="s">
        <v>746</v>
      </c>
      <c r="E69" s="744" t="s">
        <v>747</v>
      </c>
      <c r="F69" s="744" t="s">
        <v>747</v>
      </c>
      <c r="G69" s="766">
        <v>5</v>
      </c>
      <c r="H69" s="864">
        <v>5</v>
      </c>
      <c r="I69" s="747"/>
    </row>
    <row r="70" ht="14.25" spans="1:9">
      <c r="A70" s="753"/>
      <c r="B70" s="764"/>
      <c r="C70" s="751" t="s">
        <v>474</v>
      </c>
      <c r="D70" s="744" t="s">
        <v>290</v>
      </c>
      <c r="E70" s="866">
        <v>1</v>
      </c>
      <c r="F70" s="866">
        <v>1</v>
      </c>
      <c r="G70" s="766">
        <v>10</v>
      </c>
      <c r="H70" s="864">
        <v>10</v>
      </c>
      <c r="I70" s="747"/>
    </row>
    <row r="71" ht="26.25" spans="1:9">
      <c r="A71" s="753"/>
      <c r="B71" s="747" t="s">
        <v>479</v>
      </c>
      <c r="C71" s="751" t="s">
        <v>299</v>
      </c>
      <c r="D71" s="744" t="s">
        <v>748</v>
      </c>
      <c r="E71" s="866">
        <v>1</v>
      </c>
      <c r="F71" s="866">
        <v>1</v>
      </c>
      <c r="G71" s="766">
        <v>8</v>
      </c>
      <c r="H71" s="864">
        <v>8</v>
      </c>
      <c r="I71" s="747"/>
    </row>
    <row r="72" ht="36.75" spans="1:9">
      <c r="A72" s="753"/>
      <c r="B72" s="747"/>
      <c r="C72" s="751" t="s">
        <v>316</v>
      </c>
      <c r="D72" s="867" t="s">
        <v>749</v>
      </c>
      <c r="E72" s="866">
        <v>1</v>
      </c>
      <c r="F72" s="744" t="s">
        <v>750</v>
      </c>
      <c r="G72" s="864">
        <v>15</v>
      </c>
      <c r="H72" s="864">
        <v>15</v>
      </c>
      <c r="I72" s="747"/>
    </row>
    <row r="73" ht="27.75" spans="1:9">
      <c r="A73" s="753"/>
      <c r="B73" s="747"/>
      <c r="C73" s="751"/>
      <c r="D73" s="867" t="s">
        <v>669</v>
      </c>
      <c r="E73" s="867" t="s">
        <v>670</v>
      </c>
      <c r="F73" s="747" t="s">
        <v>670</v>
      </c>
      <c r="G73" s="864">
        <v>7</v>
      </c>
      <c r="H73" s="864">
        <v>7</v>
      </c>
      <c r="I73" s="747"/>
    </row>
    <row r="74" ht="14.25" spans="1:9">
      <c r="A74" s="753"/>
      <c r="B74" s="748" t="s">
        <v>570</v>
      </c>
      <c r="C74" s="751" t="s">
        <v>497</v>
      </c>
      <c r="D74" s="766" t="s">
        <v>751</v>
      </c>
      <c r="E74" s="868">
        <v>0.9</v>
      </c>
      <c r="F74" s="747"/>
      <c r="G74" s="869">
        <v>10</v>
      </c>
      <c r="H74" s="870">
        <v>10</v>
      </c>
      <c r="I74" s="801"/>
    </row>
    <row r="75" ht="14.25" spans="1:9">
      <c r="A75" s="753"/>
      <c r="B75" s="748" t="s">
        <v>572</v>
      </c>
      <c r="C75" s="751"/>
      <c r="D75" s="766"/>
      <c r="E75" s="801"/>
      <c r="F75" s="747"/>
      <c r="G75" s="801"/>
      <c r="H75" s="801"/>
      <c r="I75" s="801"/>
    </row>
    <row r="76" ht="14.25" spans="1:9">
      <c r="A76" s="755"/>
      <c r="B76" s="751" t="s">
        <v>573</v>
      </c>
      <c r="C76" s="751"/>
      <c r="D76" s="766"/>
      <c r="E76" s="764"/>
      <c r="F76" s="747"/>
      <c r="G76" s="764"/>
      <c r="H76" s="764"/>
      <c r="I76" s="764"/>
    </row>
    <row r="77" ht="14.25" spans="1:9">
      <c r="A77" s="756" t="s">
        <v>330</v>
      </c>
      <c r="B77" s="756"/>
      <c r="C77" s="756"/>
      <c r="D77" s="756"/>
      <c r="E77" s="756"/>
      <c r="F77" s="756"/>
      <c r="G77" s="751">
        <v>100</v>
      </c>
      <c r="H77" s="747">
        <v>89</v>
      </c>
      <c r="I77" s="747"/>
    </row>
    <row r="80" ht="22.5" spans="1:23">
      <c r="A80" s="871" t="s">
        <v>675</v>
      </c>
      <c r="B80" s="872"/>
      <c r="C80" s="872"/>
      <c r="D80" s="872"/>
      <c r="E80" s="872"/>
      <c r="F80" s="872"/>
      <c r="G80" s="872"/>
      <c r="H80" s="872"/>
      <c r="I80" s="872"/>
      <c r="J80" s="872"/>
      <c r="K80" s="872"/>
      <c r="L80" s="872"/>
      <c r="M80" s="872"/>
      <c r="N80" s="872"/>
      <c r="O80" s="872"/>
      <c r="P80" s="872"/>
      <c r="Q80" s="872"/>
      <c r="R80" s="872"/>
      <c r="S80" s="872"/>
      <c r="T80" s="872"/>
      <c r="U80" s="872"/>
      <c r="V80" s="872"/>
      <c r="W80" s="872"/>
    </row>
    <row r="81" spans="1:23">
      <c r="A81" s="873" t="s">
        <v>676</v>
      </c>
      <c r="B81" s="874" t="s">
        <v>678</v>
      </c>
      <c r="C81" s="875"/>
      <c r="D81" s="875"/>
      <c r="E81" s="875"/>
      <c r="F81" s="875"/>
      <c r="G81" s="875"/>
      <c r="H81" s="875"/>
      <c r="I81" s="904"/>
      <c r="J81" s="904"/>
      <c r="K81" s="916"/>
      <c r="L81" s="916"/>
      <c r="M81" s="916"/>
      <c r="N81" s="916"/>
      <c r="O81" s="916"/>
      <c r="P81" s="916"/>
      <c r="Q81" s="916"/>
      <c r="R81" s="916"/>
      <c r="S81" s="916"/>
      <c r="T81" s="916"/>
      <c r="U81" s="916"/>
      <c r="V81" s="916"/>
      <c r="W81" s="916"/>
    </row>
    <row r="82" spans="1:23">
      <c r="A82" s="876" t="s">
        <v>679</v>
      </c>
      <c r="B82" s="874"/>
      <c r="C82" s="875"/>
      <c r="D82" s="875"/>
      <c r="E82" s="875"/>
      <c r="F82" s="875"/>
      <c r="G82" s="875"/>
      <c r="H82" s="875"/>
      <c r="I82" s="904"/>
      <c r="J82" s="904"/>
      <c r="K82" s="916"/>
      <c r="L82" s="916"/>
      <c r="M82" s="916"/>
      <c r="N82" s="916"/>
      <c r="O82" s="916"/>
      <c r="P82" s="916"/>
      <c r="Q82" s="916"/>
      <c r="R82" s="916"/>
      <c r="S82" s="916"/>
      <c r="T82" s="916"/>
      <c r="U82" s="916"/>
      <c r="V82" s="916"/>
      <c r="W82" s="916"/>
    </row>
    <row r="83" spans="1:23">
      <c r="A83" s="877" t="s">
        <v>680</v>
      </c>
      <c r="B83" s="878" t="s">
        <v>683</v>
      </c>
      <c r="C83" s="878"/>
      <c r="D83" s="878"/>
      <c r="E83" s="875" t="s">
        <v>682</v>
      </c>
      <c r="F83" s="878" t="s">
        <v>684</v>
      </c>
      <c r="G83" s="878"/>
      <c r="H83" s="878"/>
      <c r="I83" s="904"/>
      <c r="J83" s="904"/>
      <c r="K83" s="916"/>
      <c r="L83" s="916"/>
      <c r="M83" s="916"/>
      <c r="N83" s="916"/>
      <c r="O83" s="916"/>
      <c r="P83" s="916"/>
      <c r="Q83" s="916"/>
      <c r="R83" s="916"/>
      <c r="S83" s="916"/>
      <c r="T83" s="916"/>
      <c r="U83" s="916"/>
      <c r="V83" s="916"/>
      <c r="W83" s="916"/>
    </row>
    <row r="84" spans="1:23">
      <c r="A84" s="873" t="s">
        <v>686</v>
      </c>
      <c r="B84" s="878"/>
      <c r="C84" s="879"/>
      <c r="D84" s="875"/>
      <c r="E84" s="875" t="s">
        <v>143</v>
      </c>
      <c r="F84" s="875" t="s">
        <v>145</v>
      </c>
      <c r="G84" s="875" t="s">
        <v>145</v>
      </c>
      <c r="H84" s="875" t="s">
        <v>146</v>
      </c>
      <c r="I84" s="875" t="s">
        <v>147</v>
      </c>
      <c r="J84" s="875" t="s">
        <v>148</v>
      </c>
      <c r="K84" s="917"/>
      <c r="L84" s="917"/>
      <c r="M84" s="917"/>
      <c r="N84" s="917"/>
      <c r="O84" s="917"/>
      <c r="P84" s="917"/>
      <c r="Q84" s="917"/>
      <c r="R84" s="917"/>
      <c r="S84" s="917"/>
      <c r="T84" s="917"/>
      <c r="U84" s="917"/>
      <c r="V84" s="917"/>
      <c r="W84" s="917"/>
    </row>
    <row r="85" spans="1:23">
      <c r="A85" s="880"/>
      <c r="B85" s="878"/>
      <c r="C85" s="879"/>
      <c r="D85" s="875"/>
      <c r="E85" s="875" t="s">
        <v>157</v>
      </c>
      <c r="F85" s="875" t="s">
        <v>157</v>
      </c>
      <c r="G85" s="875" t="s">
        <v>158</v>
      </c>
      <c r="H85" s="875"/>
      <c r="I85" s="875"/>
      <c r="J85" s="875"/>
      <c r="K85" s="917"/>
      <c r="L85" s="917"/>
      <c r="M85" s="917"/>
      <c r="N85" s="917"/>
      <c r="O85" s="917"/>
      <c r="P85" s="917"/>
      <c r="Q85" s="917"/>
      <c r="R85" s="917"/>
      <c r="S85" s="917"/>
      <c r="T85" s="917"/>
      <c r="U85" s="917"/>
      <c r="V85" s="917"/>
      <c r="W85" s="917"/>
    </row>
    <row r="86" spans="1:23">
      <c r="A86" s="880"/>
      <c r="B86" s="878" t="s">
        <v>687</v>
      </c>
      <c r="C86" s="881"/>
      <c r="D86" s="878"/>
      <c r="E86" s="875">
        <v>1588.45</v>
      </c>
      <c r="F86" s="875">
        <v>2308.47</v>
      </c>
      <c r="G86" s="875">
        <v>2132.8</v>
      </c>
      <c r="H86" s="878">
        <v>10</v>
      </c>
      <c r="I86" s="878">
        <v>92.39</v>
      </c>
      <c r="J86" s="878">
        <v>6</v>
      </c>
      <c r="K86" s="918"/>
      <c r="L86" s="918"/>
      <c r="M86" s="918"/>
      <c r="N86" s="918"/>
      <c r="O86" s="918"/>
      <c r="P86" s="918"/>
      <c r="Q86" s="918"/>
      <c r="R86" s="918"/>
      <c r="S86" s="918"/>
      <c r="T86" s="918"/>
      <c r="U86" s="918"/>
      <c r="V86" s="918"/>
      <c r="W86" s="918"/>
    </row>
    <row r="87" spans="1:23">
      <c r="A87" s="880"/>
      <c r="B87" s="878" t="s">
        <v>688</v>
      </c>
      <c r="C87" s="881"/>
      <c r="D87" s="878"/>
      <c r="E87" s="875">
        <v>1588.45</v>
      </c>
      <c r="F87" s="875">
        <v>2147.05</v>
      </c>
      <c r="G87" s="875">
        <v>1972.51</v>
      </c>
      <c r="H87" s="878"/>
      <c r="I87" s="878"/>
      <c r="J87" s="878"/>
      <c r="K87" s="918"/>
      <c r="L87" s="918"/>
      <c r="M87" s="918"/>
      <c r="N87" s="918"/>
      <c r="O87" s="918"/>
      <c r="P87" s="918"/>
      <c r="Q87" s="918"/>
      <c r="R87" s="918"/>
      <c r="S87" s="918"/>
      <c r="T87" s="918"/>
      <c r="U87" s="918"/>
      <c r="V87" s="918"/>
      <c r="W87" s="918"/>
    </row>
    <row r="88" spans="1:23">
      <c r="A88" s="880"/>
      <c r="B88" s="878" t="s">
        <v>690</v>
      </c>
      <c r="C88" s="881"/>
      <c r="D88" s="878"/>
      <c r="E88" s="875"/>
      <c r="F88" s="875">
        <v>161.42</v>
      </c>
      <c r="G88" s="875">
        <v>160.29</v>
      </c>
      <c r="H88" s="878"/>
      <c r="I88" s="878"/>
      <c r="J88" s="878"/>
      <c r="K88" s="918"/>
      <c r="L88" s="918"/>
      <c r="M88" s="918"/>
      <c r="N88" s="918"/>
      <c r="O88" s="918"/>
      <c r="P88" s="918"/>
      <c r="Q88" s="918"/>
      <c r="R88" s="918"/>
      <c r="S88" s="918"/>
      <c r="T88" s="918"/>
      <c r="U88" s="918"/>
      <c r="V88" s="918"/>
      <c r="W88" s="918"/>
    </row>
    <row r="89" spans="1:23">
      <c r="A89" s="882"/>
      <c r="B89" s="883" t="s">
        <v>692</v>
      </c>
      <c r="C89" s="884"/>
      <c r="D89" s="878"/>
      <c r="E89" s="878"/>
      <c r="F89" s="878"/>
      <c r="G89" s="878"/>
      <c r="H89" s="878"/>
      <c r="I89" s="878"/>
      <c r="J89" s="878"/>
      <c r="K89" s="918"/>
      <c r="L89" s="918"/>
      <c r="M89" s="918"/>
      <c r="N89" s="918"/>
      <c r="O89" s="918"/>
      <c r="P89" s="918"/>
      <c r="Q89" s="918"/>
      <c r="R89" s="918"/>
      <c r="S89" s="918"/>
      <c r="T89" s="918"/>
      <c r="U89" s="918"/>
      <c r="V89" s="918"/>
      <c r="W89" s="918"/>
    </row>
    <row r="90" spans="1:23">
      <c r="A90" s="875" t="s">
        <v>176</v>
      </c>
      <c r="B90" s="875" t="s">
        <v>177</v>
      </c>
      <c r="C90" s="875"/>
      <c r="D90" s="875"/>
      <c r="E90" s="885" t="s">
        <v>178</v>
      </c>
      <c r="F90" s="886"/>
      <c r="G90" s="886"/>
      <c r="H90" s="886"/>
      <c r="I90" s="919"/>
      <c r="J90" s="920"/>
      <c r="K90" s="916"/>
      <c r="L90" s="916"/>
      <c r="M90" s="916"/>
      <c r="N90" s="916"/>
      <c r="O90" s="916"/>
      <c r="P90" s="916"/>
      <c r="Q90" s="916"/>
      <c r="R90" s="916"/>
      <c r="S90" s="916"/>
      <c r="T90" s="916"/>
      <c r="U90" s="916"/>
      <c r="V90" s="916"/>
      <c r="W90" s="916"/>
    </row>
    <row r="91" spans="1:23">
      <c r="A91" s="875"/>
      <c r="B91" s="875" t="s">
        <v>695</v>
      </c>
      <c r="C91" s="875"/>
      <c r="D91" s="875"/>
      <c r="E91" s="883" t="s">
        <v>696</v>
      </c>
      <c r="F91" s="887"/>
      <c r="G91" s="887"/>
      <c r="H91" s="887"/>
      <c r="I91" s="919"/>
      <c r="J91" s="920"/>
      <c r="K91" s="916"/>
      <c r="L91" s="916"/>
      <c r="M91" s="916"/>
      <c r="N91" s="916"/>
      <c r="O91" s="916"/>
      <c r="P91" s="916"/>
      <c r="Q91" s="916"/>
      <c r="R91" s="916"/>
      <c r="S91" s="916"/>
      <c r="T91" s="916"/>
      <c r="U91" s="916"/>
      <c r="V91" s="916"/>
      <c r="W91" s="916"/>
    </row>
    <row r="92" ht="40.5" spans="1:23">
      <c r="A92" s="626" t="s">
        <v>195</v>
      </c>
      <c r="B92" s="626" t="s">
        <v>196</v>
      </c>
      <c r="C92" s="626" t="s">
        <v>197</v>
      </c>
      <c r="D92" s="626" t="s">
        <v>442</v>
      </c>
      <c r="E92" s="626" t="s">
        <v>443</v>
      </c>
      <c r="F92" s="626" t="s">
        <v>444</v>
      </c>
      <c r="G92" s="626" t="s">
        <v>369</v>
      </c>
      <c r="H92" s="626" t="s">
        <v>146</v>
      </c>
      <c r="I92" s="626" t="s">
        <v>148</v>
      </c>
      <c r="J92" s="893" t="s">
        <v>445</v>
      </c>
      <c r="K92" s="921"/>
      <c r="L92" s="921"/>
      <c r="M92" s="921"/>
      <c r="N92" s="921"/>
      <c r="O92" s="921"/>
      <c r="P92" s="921"/>
      <c r="Q92" s="921"/>
      <c r="R92" s="921"/>
      <c r="S92" s="921"/>
      <c r="T92" s="921"/>
      <c r="U92" s="921"/>
      <c r="V92" s="921"/>
      <c r="W92" s="921"/>
    </row>
    <row r="93" ht="46.95" customHeight="1" spans="1:23">
      <c r="A93" s="624"/>
      <c r="B93" s="624"/>
      <c r="C93" s="665" t="s">
        <v>448</v>
      </c>
      <c r="D93" s="665" t="s">
        <v>449</v>
      </c>
      <c r="E93" s="665" t="s">
        <v>450</v>
      </c>
      <c r="F93" s="778">
        <v>1</v>
      </c>
      <c r="G93" s="778">
        <v>0.9239</v>
      </c>
      <c r="H93" s="625">
        <v>10</v>
      </c>
      <c r="I93" s="625">
        <v>6</v>
      </c>
      <c r="J93" s="905"/>
      <c r="K93" s="921"/>
      <c r="L93" s="921"/>
      <c r="M93" s="921"/>
      <c r="N93" s="921"/>
      <c r="O93" s="921"/>
      <c r="P93" s="921"/>
      <c r="Q93" s="921"/>
      <c r="R93" s="921"/>
      <c r="S93" s="921"/>
      <c r="T93" s="921"/>
      <c r="U93" s="921"/>
      <c r="V93" s="921"/>
      <c r="W93" s="921"/>
    </row>
    <row r="94" ht="70.95" customHeight="1" spans="1:23">
      <c r="A94" s="624" t="s">
        <v>697</v>
      </c>
      <c r="B94" s="624" t="s">
        <v>447</v>
      </c>
      <c r="C94" s="665" t="s">
        <v>698</v>
      </c>
      <c r="D94" s="665" t="s">
        <v>699</v>
      </c>
      <c r="E94" s="665" t="s">
        <v>700</v>
      </c>
      <c r="F94" s="778">
        <v>1</v>
      </c>
      <c r="G94" s="778">
        <v>1</v>
      </c>
      <c r="H94" s="625">
        <v>3</v>
      </c>
      <c r="I94" s="625">
        <v>3</v>
      </c>
      <c r="J94" s="905"/>
      <c r="K94" s="921"/>
      <c r="L94" s="921"/>
      <c r="M94" s="921"/>
      <c r="N94" s="921"/>
      <c r="O94" s="921"/>
      <c r="P94" s="921"/>
      <c r="Q94" s="921"/>
      <c r="R94" s="921"/>
      <c r="S94" s="921"/>
      <c r="T94" s="921"/>
      <c r="U94" s="921"/>
      <c r="V94" s="921"/>
      <c r="W94" s="921"/>
    </row>
    <row r="95" ht="55.95" customHeight="1" spans="1:23">
      <c r="A95" s="779"/>
      <c r="B95" s="779"/>
      <c r="C95" s="665" t="s">
        <v>701</v>
      </c>
      <c r="D95" s="665" t="s">
        <v>699</v>
      </c>
      <c r="E95" s="665" t="s">
        <v>702</v>
      </c>
      <c r="F95" s="780">
        <v>1</v>
      </c>
      <c r="G95" s="816">
        <v>1</v>
      </c>
      <c r="H95" s="625">
        <v>3</v>
      </c>
      <c r="I95" s="625">
        <v>3</v>
      </c>
      <c r="J95" s="905"/>
      <c r="K95" s="921"/>
      <c r="L95" s="921"/>
      <c r="M95" s="921"/>
      <c r="N95" s="921"/>
      <c r="O95" s="921"/>
      <c r="P95" s="921"/>
      <c r="Q95" s="921"/>
      <c r="R95" s="921"/>
      <c r="S95" s="921"/>
      <c r="T95" s="921"/>
      <c r="U95" s="921"/>
      <c r="V95" s="921"/>
      <c r="W95" s="921"/>
    </row>
    <row r="96" ht="29.4" customHeight="1" spans="1:23">
      <c r="A96" s="779"/>
      <c r="B96" s="779"/>
      <c r="C96" s="665" t="s">
        <v>255</v>
      </c>
      <c r="D96" s="665" t="s">
        <v>600</v>
      </c>
      <c r="E96" s="781"/>
      <c r="F96" s="778" t="s">
        <v>601</v>
      </c>
      <c r="G96" s="778" t="s">
        <v>602</v>
      </c>
      <c r="H96" s="625">
        <v>2</v>
      </c>
      <c r="I96" s="625">
        <v>2</v>
      </c>
      <c r="J96" s="905"/>
      <c r="K96" s="921"/>
      <c r="L96" s="921"/>
      <c r="M96" s="921"/>
      <c r="N96" s="921"/>
      <c r="O96" s="921"/>
      <c r="P96" s="921"/>
      <c r="Q96" s="921"/>
      <c r="R96" s="921"/>
      <c r="S96" s="921"/>
      <c r="T96" s="921"/>
      <c r="U96" s="921"/>
      <c r="V96" s="921"/>
      <c r="W96" s="921"/>
    </row>
    <row r="97" ht="33" customHeight="1" spans="1:23">
      <c r="A97" s="888"/>
      <c r="B97" s="779"/>
      <c r="C97" s="665" t="s">
        <v>259</v>
      </c>
      <c r="D97" s="665" t="s">
        <v>600</v>
      </c>
      <c r="E97" s="781"/>
      <c r="F97" s="782" t="s">
        <v>603</v>
      </c>
      <c r="G97" s="778" t="s">
        <v>604</v>
      </c>
      <c r="H97" s="625">
        <v>2</v>
      </c>
      <c r="I97" s="625">
        <v>2</v>
      </c>
      <c r="J97" s="905"/>
      <c r="K97" s="921"/>
      <c r="L97" s="921"/>
      <c r="M97" s="921"/>
      <c r="N97" s="921"/>
      <c r="O97" s="921"/>
      <c r="P97" s="921"/>
      <c r="Q97" s="921"/>
      <c r="R97" s="921"/>
      <c r="S97" s="921"/>
      <c r="T97" s="921"/>
      <c r="U97" s="921"/>
      <c r="V97" s="921"/>
      <c r="W97" s="921"/>
    </row>
    <row r="98" ht="42" customHeight="1" spans="1:23">
      <c r="A98" s="888"/>
      <c r="B98" s="217" t="s">
        <v>458</v>
      </c>
      <c r="C98" s="665" t="s">
        <v>254</v>
      </c>
      <c r="D98" s="627" t="s">
        <v>622</v>
      </c>
      <c r="E98" s="627" t="s">
        <v>648</v>
      </c>
      <c r="F98" s="889">
        <v>1</v>
      </c>
      <c r="G98" s="890">
        <v>1</v>
      </c>
      <c r="H98" s="625">
        <v>4</v>
      </c>
      <c r="I98" s="625">
        <v>4</v>
      </c>
      <c r="J98" s="904"/>
      <c r="K98" s="916"/>
      <c r="L98" s="916"/>
      <c r="M98" s="916"/>
      <c r="N98" s="916"/>
      <c r="O98" s="916"/>
      <c r="P98" s="916"/>
      <c r="Q98" s="916"/>
      <c r="R98" s="916"/>
      <c r="S98" s="916"/>
      <c r="T98" s="916"/>
      <c r="U98" s="916"/>
      <c r="V98" s="916"/>
      <c r="W98" s="916"/>
    </row>
    <row r="99" ht="124.2" customHeight="1" spans="1:23">
      <c r="A99" s="888"/>
      <c r="B99" s="217"/>
      <c r="C99" s="665" t="s">
        <v>258</v>
      </c>
      <c r="D99" s="627" t="s">
        <v>525</v>
      </c>
      <c r="E99" s="627"/>
      <c r="F99" s="889">
        <v>1</v>
      </c>
      <c r="G99" s="891">
        <v>0.98</v>
      </c>
      <c r="H99" s="625">
        <v>8</v>
      </c>
      <c r="I99" s="625">
        <v>7</v>
      </c>
      <c r="J99" s="879" t="s">
        <v>705</v>
      </c>
      <c r="K99" s="922"/>
      <c r="L99" s="922"/>
      <c r="M99" s="922"/>
      <c r="N99" s="922"/>
      <c r="O99" s="922"/>
      <c r="P99" s="922"/>
      <c r="Q99" s="922"/>
      <c r="R99" s="922"/>
      <c r="S99" s="922"/>
      <c r="T99" s="922"/>
      <c r="U99" s="922"/>
      <c r="V99" s="922"/>
      <c r="W99" s="922"/>
    </row>
    <row r="100" spans="1:23">
      <c r="A100" s="888"/>
      <c r="B100" s="217"/>
      <c r="C100" s="665"/>
      <c r="D100" s="627"/>
      <c r="E100" s="627"/>
      <c r="F100" s="843"/>
      <c r="G100" s="891"/>
      <c r="H100" s="625"/>
      <c r="I100" s="625"/>
      <c r="J100" s="904"/>
      <c r="K100" s="916"/>
      <c r="L100" s="916"/>
      <c r="M100" s="916"/>
      <c r="N100" s="916"/>
      <c r="O100" s="916"/>
      <c r="P100" s="916"/>
      <c r="Q100" s="916"/>
      <c r="R100" s="916"/>
      <c r="S100" s="916"/>
      <c r="T100" s="916"/>
      <c r="U100" s="916"/>
      <c r="V100" s="916"/>
      <c r="W100" s="916"/>
    </row>
    <row r="101" ht="64.2" customHeight="1" spans="1:23">
      <c r="A101" s="888"/>
      <c r="B101" s="217"/>
      <c r="C101" s="645" t="s">
        <v>272</v>
      </c>
      <c r="D101" s="784" t="s">
        <v>707</v>
      </c>
      <c r="E101" s="784"/>
      <c r="F101" s="644">
        <v>0.9</v>
      </c>
      <c r="G101" s="644">
        <v>0.9</v>
      </c>
      <c r="H101" s="625">
        <v>3</v>
      </c>
      <c r="I101" s="625">
        <v>3</v>
      </c>
      <c r="J101" s="904"/>
      <c r="K101" s="916"/>
      <c r="L101" s="916"/>
      <c r="M101" s="916"/>
      <c r="N101" s="916"/>
      <c r="O101" s="916"/>
      <c r="P101" s="916"/>
      <c r="Q101" s="916"/>
      <c r="R101" s="916"/>
      <c r="S101" s="916"/>
      <c r="T101" s="916"/>
      <c r="U101" s="916"/>
      <c r="V101" s="916"/>
      <c r="W101" s="916"/>
    </row>
    <row r="102" ht="57.6" customHeight="1" spans="1:23">
      <c r="A102" s="888"/>
      <c r="B102" s="217"/>
      <c r="C102" s="645" t="s">
        <v>273</v>
      </c>
      <c r="D102" s="784" t="s">
        <v>708</v>
      </c>
      <c r="E102" s="784"/>
      <c r="F102" s="644">
        <v>0.9</v>
      </c>
      <c r="G102" s="644">
        <v>0.97</v>
      </c>
      <c r="H102" s="625">
        <v>3</v>
      </c>
      <c r="I102" s="625">
        <v>3</v>
      </c>
      <c r="J102" s="904"/>
      <c r="K102" s="916"/>
      <c r="L102" s="916"/>
      <c r="M102" s="916"/>
      <c r="N102" s="916"/>
      <c r="O102" s="916"/>
      <c r="P102" s="916"/>
      <c r="Q102" s="916"/>
      <c r="R102" s="916"/>
      <c r="S102" s="916"/>
      <c r="T102" s="916"/>
      <c r="U102" s="916"/>
      <c r="V102" s="916"/>
      <c r="W102" s="916"/>
    </row>
    <row r="103" ht="88.95" customHeight="1" spans="1:23">
      <c r="A103" s="888"/>
      <c r="B103" s="217"/>
      <c r="C103" s="645" t="s">
        <v>275</v>
      </c>
      <c r="D103" s="784" t="s">
        <v>611</v>
      </c>
      <c r="E103" s="784"/>
      <c r="F103" s="644">
        <v>0.6</v>
      </c>
      <c r="G103" s="644">
        <v>0.72</v>
      </c>
      <c r="H103" s="625">
        <v>3</v>
      </c>
      <c r="I103" s="625">
        <v>3</v>
      </c>
      <c r="J103" s="904"/>
      <c r="K103" s="916"/>
      <c r="L103" s="916"/>
      <c r="M103" s="916"/>
      <c r="N103" s="916"/>
      <c r="O103" s="916"/>
      <c r="P103" s="916"/>
      <c r="Q103" s="916"/>
      <c r="R103" s="916"/>
      <c r="S103" s="916"/>
      <c r="T103" s="916"/>
      <c r="U103" s="916"/>
      <c r="V103" s="916"/>
      <c r="W103" s="916"/>
    </row>
    <row r="104" ht="77.4" customHeight="1" spans="1:23">
      <c r="A104" s="888"/>
      <c r="B104" s="217"/>
      <c r="C104" s="645" t="s">
        <v>279</v>
      </c>
      <c r="D104" s="784" t="s">
        <v>711</v>
      </c>
      <c r="E104" s="784"/>
      <c r="F104" s="644">
        <v>0.96</v>
      </c>
      <c r="G104" s="644">
        <v>1</v>
      </c>
      <c r="H104" s="625">
        <v>3</v>
      </c>
      <c r="I104" s="625">
        <v>3</v>
      </c>
      <c r="J104" s="904"/>
      <c r="K104" s="916"/>
      <c r="L104" s="916"/>
      <c r="M104" s="916"/>
      <c r="N104" s="916"/>
      <c r="O104" s="916"/>
      <c r="P104" s="916"/>
      <c r="Q104" s="916"/>
      <c r="R104" s="916"/>
      <c r="S104" s="916"/>
      <c r="T104" s="916"/>
      <c r="U104" s="916"/>
      <c r="V104" s="916"/>
      <c r="W104" s="916"/>
    </row>
    <row r="105" ht="47.4" customHeight="1" spans="1:23">
      <c r="A105" s="888"/>
      <c r="B105" s="217"/>
      <c r="C105" s="645" t="s">
        <v>280</v>
      </c>
      <c r="D105" s="784" t="s">
        <v>712</v>
      </c>
      <c r="E105" s="784"/>
      <c r="F105" s="644">
        <v>0.98</v>
      </c>
      <c r="G105" s="644">
        <v>1</v>
      </c>
      <c r="H105" s="625">
        <v>3</v>
      </c>
      <c r="I105" s="625">
        <v>3</v>
      </c>
      <c r="J105" s="904"/>
      <c r="K105" s="916"/>
      <c r="L105" s="916"/>
      <c r="M105" s="916"/>
      <c r="N105" s="916"/>
      <c r="O105" s="916"/>
      <c r="P105" s="916"/>
      <c r="Q105" s="916"/>
      <c r="R105" s="916"/>
      <c r="S105" s="916"/>
      <c r="T105" s="916"/>
      <c r="U105" s="916"/>
      <c r="V105" s="916"/>
      <c r="W105" s="916"/>
    </row>
    <row r="106" ht="52.2" customHeight="1" spans="1:23">
      <c r="A106" s="888"/>
      <c r="B106" s="217" t="s">
        <v>463</v>
      </c>
      <c r="C106" s="665" t="s">
        <v>270</v>
      </c>
      <c r="D106" s="627" t="s">
        <v>714</v>
      </c>
      <c r="E106" s="627" t="s">
        <v>715</v>
      </c>
      <c r="F106" s="846">
        <v>1</v>
      </c>
      <c r="G106" s="847">
        <v>1</v>
      </c>
      <c r="H106" s="625">
        <v>6</v>
      </c>
      <c r="I106" s="625">
        <v>6</v>
      </c>
      <c r="J106" s="904"/>
      <c r="K106" s="916"/>
      <c r="L106" s="916"/>
      <c r="M106" s="916"/>
      <c r="N106" s="916"/>
      <c r="O106" s="916"/>
      <c r="P106" s="916"/>
      <c r="Q106" s="916"/>
      <c r="R106" s="916"/>
      <c r="S106" s="916"/>
      <c r="T106" s="916"/>
      <c r="U106" s="916"/>
      <c r="V106" s="916"/>
      <c r="W106" s="916"/>
    </row>
    <row r="107" ht="49.95" customHeight="1" spans="1:23">
      <c r="A107" s="888"/>
      <c r="B107" s="786" t="s">
        <v>474</v>
      </c>
      <c r="C107" s="665" t="s">
        <v>716</v>
      </c>
      <c r="D107" s="627" t="s">
        <v>717</v>
      </c>
      <c r="E107" s="892"/>
      <c r="F107" s="782">
        <v>1</v>
      </c>
      <c r="G107" s="891" t="s">
        <v>547</v>
      </c>
      <c r="H107" s="624">
        <v>7</v>
      </c>
      <c r="I107" s="625">
        <v>5</v>
      </c>
      <c r="J107" s="904"/>
      <c r="K107" s="916"/>
      <c r="L107" s="916"/>
      <c r="M107" s="916"/>
      <c r="N107" s="916"/>
      <c r="O107" s="916"/>
      <c r="P107" s="916"/>
      <c r="Q107" s="916"/>
      <c r="R107" s="916"/>
      <c r="S107" s="916"/>
      <c r="T107" s="916"/>
      <c r="U107" s="916"/>
      <c r="V107" s="916"/>
      <c r="W107" s="916"/>
    </row>
    <row r="108" ht="72" spans="1:23">
      <c r="A108" s="893"/>
      <c r="B108" s="651"/>
      <c r="C108" s="627" t="s">
        <v>290</v>
      </c>
      <c r="D108" s="627" t="s">
        <v>718</v>
      </c>
      <c r="E108" s="892" t="s">
        <v>536</v>
      </c>
      <c r="F108" s="782">
        <v>1</v>
      </c>
      <c r="G108" s="849">
        <v>0.906</v>
      </c>
      <c r="H108" s="624">
        <v>5</v>
      </c>
      <c r="I108" s="824">
        <v>3</v>
      </c>
      <c r="J108" s="904"/>
      <c r="K108" s="916"/>
      <c r="L108" s="916"/>
      <c r="M108" s="916"/>
      <c r="N108" s="916"/>
      <c r="O108" s="916"/>
      <c r="P108" s="916"/>
      <c r="Q108" s="916"/>
      <c r="R108" s="916"/>
      <c r="S108" s="916"/>
      <c r="T108" s="916"/>
      <c r="U108" s="916"/>
      <c r="V108" s="916"/>
      <c r="W108" s="916"/>
    </row>
    <row r="109" ht="36" spans="1:23">
      <c r="A109" s="894" t="s">
        <v>719</v>
      </c>
      <c r="B109" s="217" t="s">
        <v>720</v>
      </c>
      <c r="C109" s="627" t="s">
        <v>721</v>
      </c>
      <c r="D109" s="627" t="s">
        <v>722</v>
      </c>
      <c r="E109" s="774" t="s">
        <v>723</v>
      </c>
      <c r="F109" s="625" t="s">
        <v>724</v>
      </c>
      <c r="G109" s="627" t="s">
        <v>724</v>
      </c>
      <c r="H109" s="625">
        <v>5</v>
      </c>
      <c r="I109" s="624">
        <v>5</v>
      </c>
      <c r="J109" s="879"/>
      <c r="K109" s="922"/>
      <c r="L109" s="922"/>
      <c r="M109" s="922"/>
      <c r="N109" s="922"/>
      <c r="O109" s="922"/>
      <c r="P109" s="922"/>
      <c r="Q109" s="922"/>
      <c r="R109" s="922"/>
      <c r="S109" s="922"/>
      <c r="T109" s="922"/>
      <c r="U109" s="922"/>
      <c r="V109" s="922"/>
      <c r="W109" s="922"/>
    </row>
    <row r="110" ht="55.95" customHeight="1" spans="1:23">
      <c r="A110" s="888"/>
      <c r="B110" s="895" t="s">
        <v>486</v>
      </c>
      <c r="C110" s="896" t="s">
        <v>487</v>
      </c>
      <c r="D110" s="627" t="s">
        <v>619</v>
      </c>
      <c r="E110" s="627"/>
      <c r="F110" s="897">
        <v>1</v>
      </c>
      <c r="G110" s="818">
        <v>1</v>
      </c>
      <c r="H110" s="625">
        <v>3</v>
      </c>
      <c r="I110" s="624">
        <v>3</v>
      </c>
      <c r="J110" s="923"/>
      <c r="K110" s="922"/>
      <c r="L110" s="922"/>
      <c r="M110" s="922"/>
      <c r="N110" s="922"/>
      <c r="O110" s="922"/>
      <c r="P110" s="922"/>
      <c r="Q110" s="922"/>
      <c r="R110" s="922"/>
      <c r="S110" s="922"/>
      <c r="T110" s="922"/>
      <c r="U110" s="922"/>
      <c r="V110" s="922"/>
      <c r="W110" s="922"/>
    </row>
    <row r="111" ht="53.4" customHeight="1" spans="1:23">
      <c r="A111" s="888"/>
      <c r="B111" s="898"/>
      <c r="C111" s="896" t="s">
        <v>620</v>
      </c>
      <c r="D111" s="627" t="s">
        <v>621</v>
      </c>
      <c r="E111" s="627"/>
      <c r="F111" s="897">
        <v>0.95</v>
      </c>
      <c r="G111" s="818">
        <v>0.9</v>
      </c>
      <c r="H111" s="625">
        <v>3</v>
      </c>
      <c r="I111" s="624">
        <v>2.5</v>
      </c>
      <c r="J111" s="923"/>
      <c r="K111" s="922"/>
      <c r="L111" s="922"/>
      <c r="M111" s="922"/>
      <c r="N111" s="922"/>
      <c r="O111" s="922"/>
      <c r="P111" s="922"/>
      <c r="Q111" s="922"/>
      <c r="R111" s="922"/>
      <c r="S111" s="922"/>
      <c r="T111" s="922"/>
      <c r="U111" s="922"/>
      <c r="V111" s="922"/>
      <c r="W111" s="922"/>
    </row>
    <row r="112" ht="53.4" customHeight="1" spans="1:23">
      <c r="A112" s="888"/>
      <c r="B112" s="898"/>
      <c r="C112" s="899" t="s">
        <v>489</v>
      </c>
      <c r="D112" s="627" t="s">
        <v>622</v>
      </c>
      <c r="E112" s="627"/>
      <c r="F112" s="897">
        <v>1</v>
      </c>
      <c r="G112" s="228">
        <v>1</v>
      </c>
      <c r="H112" s="227">
        <v>4</v>
      </c>
      <c r="I112" s="227">
        <v>4</v>
      </c>
      <c r="J112" s="923"/>
      <c r="K112" s="922"/>
      <c r="L112" s="922"/>
      <c r="M112" s="922"/>
      <c r="N112" s="922"/>
      <c r="O112" s="922"/>
      <c r="P112" s="922"/>
      <c r="Q112" s="922"/>
      <c r="R112" s="922"/>
      <c r="S112" s="922"/>
      <c r="T112" s="922"/>
      <c r="U112" s="922"/>
      <c r="V112" s="922"/>
      <c r="W112" s="922"/>
    </row>
    <row r="113" ht="48" customHeight="1" spans="1:23">
      <c r="A113" s="888"/>
      <c r="B113" s="900" t="s">
        <v>316</v>
      </c>
      <c r="C113" s="660" t="s">
        <v>491</v>
      </c>
      <c r="D113" s="901" t="s">
        <v>726</v>
      </c>
      <c r="E113" s="901"/>
      <c r="F113" s="682" t="s">
        <v>493</v>
      </c>
      <c r="G113" s="901" t="s">
        <v>547</v>
      </c>
      <c r="H113" s="682">
        <v>5</v>
      </c>
      <c r="I113" s="692">
        <v>4</v>
      </c>
      <c r="J113" s="923"/>
      <c r="K113" s="922"/>
      <c r="L113" s="922"/>
      <c r="M113" s="922"/>
      <c r="N113" s="922"/>
      <c r="O113" s="922"/>
      <c r="P113" s="922"/>
      <c r="Q113" s="922"/>
      <c r="R113" s="922"/>
      <c r="S113" s="922"/>
      <c r="T113" s="922"/>
      <c r="U113" s="922"/>
      <c r="V113" s="922"/>
      <c r="W113" s="922"/>
    </row>
    <row r="114" ht="45" customHeight="1" spans="1:23">
      <c r="A114" s="893"/>
      <c r="B114" s="902"/>
      <c r="C114" s="627" t="s">
        <v>317</v>
      </c>
      <c r="D114" s="627" t="s">
        <v>727</v>
      </c>
      <c r="E114" s="627" t="s">
        <v>496</v>
      </c>
      <c r="F114" s="903" t="s">
        <v>349</v>
      </c>
      <c r="G114" s="904"/>
      <c r="H114" s="625">
        <v>5</v>
      </c>
      <c r="I114" s="625">
        <v>5</v>
      </c>
      <c r="J114" s="920"/>
      <c r="K114" s="916"/>
      <c r="L114" s="916"/>
      <c r="M114" s="916"/>
      <c r="N114" s="916"/>
      <c r="O114" s="916"/>
      <c r="P114" s="916"/>
      <c r="Q114" s="916"/>
      <c r="R114" s="916"/>
      <c r="S114" s="916"/>
      <c r="T114" s="916"/>
      <c r="U114" s="916"/>
      <c r="V114" s="916"/>
      <c r="W114" s="916"/>
    </row>
    <row r="115" spans="1:23">
      <c r="A115" s="800" t="s">
        <v>386</v>
      </c>
      <c r="B115" s="800" t="s">
        <v>497</v>
      </c>
      <c r="C115" s="800" t="s">
        <v>326</v>
      </c>
      <c r="D115" s="904" t="s">
        <v>498</v>
      </c>
      <c r="E115" s="208" t="s">
        <v>499</v>
      </c>
      <c r="F115" s="730">
        <v>0.9</v>
      </c>
      <c r="G115" s="208"/>
      <c r="H115" s="208">
        <v>10</v>
      </c>
      <c r="I115" s="800">
        <v>9</v>
      </c>
      <c r="J115" s="904"/>
      <c r="K115" s="916"/>
      <c r="L115" s="916"/>
      <c r="M115" s="916"/>
      <c r="N115" s="916"/>
      <c r="O115" s="916"/>
      <c r="P115" s="916"/>
      <c r="Q115" s="916"/>
      <c r="R115" s="916"/>
      <c r="S115" s="916"/>
      <c r="T115" s="916"/>
      <c r="U115" s="916"/>
      <c r="V115" s="916"/>
      <c r="W115" s="916"/>
    </row>
    <row r="116" spans="1:23">
      <c r="A116" s="888"/>
      <c r="B116" s="888"/>
      <c r="C116" s="888"/>
      <c r="D116" s="904" t="s">
        <v>500</v>
      </c>
      <c r="E116" s="905"/>
      <c r="F116" s="905"/>
      <c r="G116" s="905"/>
      <c r="H116" s="905"/>
      <c r="I116" s="888"/>
      <c r="J116" s="904"/>
      <c r="K116" s="916"/>
      <c r="L116" s="916"/>
      <c r="M116" s="916"/>
      <c r="N116" s="916"/>
      <c r="O116" s="916"/>
      <c r="P116" s="916"/>
      <c r="Q116" s="916"/>
      <c r="R116" s="916"/>
      <c r="S116" s="916"/>
      <c r="T116" s="916"/>
      <c r="U116" s="916"/>
      <c r="V116" s="916"/>
      <c r="W116" s="916"/>
    </row>
    <row r="117" spans="1:23">
      <c r="A117" s="888"/>
      <c r="B117" s="888"/>
      <c r="C117" s="888"/>
      <c r="D117" s="904" t="s">
        <v>501</v>
      </c>
      <c r="E117" s="905"/>
      <c r="F117" s="905"/>
      <c r="G117" s="905"/>
      <c r="H117" s="905"/>
      <c r="I117" s="888"/>
      <c r="J117" s="904"/>
      <c r="K117" s="916"/>
      <c r="L117" s="916"/>
      <c r="M117" s="916"/>
      <c r="N117" s="916"/>
      <c r="O117" s="916"/>
      <c r="P117" s="916"/>
      <c r="Q117" s="916"/>
      <c r="R117" s="916"/>
      <c r="S117" s="916"/>
      <c r="T117" s="916"/>
      <c r="U117" s="916"/>
      <c r="V117" s="916"/>
      <c r="W117" s="916"/>
    </row>
    <row r="118" spans="1:23">
      <c r="A118" s="893"/>
      <c r="B118" s="893"/>
      <c r="C118" s="893"/>
      <c r="D118" s="904" t="s">
        <v>502</v>
      </c>
      <c r="E118" s="905"/>
      <c r="F118" s="905"/>
      <c r="G118" s="905"/>
      <c r="H118" s="905"/>
      <c r="I118" s="893"/>
      <c r="J118" s="904"/>
      <c r="K118" s="916"/>
      <c r="L118" s="916"/>
      <c r="M118" s="916"/>
      <c r="N118" s="916"/>
      <c r="O118" s="916"/>
      <c r="P118" s="916"/>
      <c r="Q118" s="916"/>
      <c r="R118" s="916"/>
      <c r="S118" s="916"/>
      <c r="T118" s="916"/>
      <c r="U118" s="916"/>
      <c r="V118" s="916"/>
      <c r="W118" s="916"/>
    </row>
    <row r="119" spans="1:23">
      <c r="A119" s="904"/>
      <c r="B119" s="217" t="s">
        <v>503</v>
      </c>
      <c r="C119" s="904"/>
      <c r="D119" s="904"/>
      <c r="E119" s="904"/>
      <c r="F119" s="904"/>
      <c r="G119" s="904"/>
      <c r="H119" s="906">
        <f>SUM(H93:H118)</f>
        <v>100</v>
      </c>
      <c r="I119" s="906">
        <f>SUM(I93:I118)</f>
        <v>88.5</v>
      </c>
      <c r="J119" s="904"/>
      <c r="K119" s="916"/>
      <c r="L119" s="916"/>
      <c r="M119" s="916"/>
      <c r="N119" s="916"/>
      <c r="O119" s="916"/>
      <c r="P119" s="916"/>
      <c r="Q119" s="916"/>
      <c r="R119" s="916"/>
      <c r="S119" s="916"/>
      <c r="T119" s="916"/>
      <c r="U119" s="916"/>
      <c r="V119" s="916"/>
      <c r="W119" s="916"/>
    </row>
    <row r="121" spans="1:9">
      <c r="A121" s="907" t="s">
        <v>752</v>
      </c>
      <c r="B121" s="908"/>
      <c r="C121" s="908"/>
      <c r="D121" s="908"/>
      <c r="E121" s="908"/>
      <c r="F121" s="908"/>
      <c r="G121" s="908"/>
      <c r="H121" s="908"/>
      <c r="I121" s="908"/>
    </row>
    <row r="122" ht="33" customHeight="1" spans="1:9">
      <c r="A122" s="908"/>
      <c r="B122" s="908"/>
      <c r="C122" s="908"/>
      <c r="D122" s="908"/>
      <c r="E122" s="908"/>
      <c r="F122" s="908"/>
      <c r="G122" s="908"/>
      <c r="H122" s="908"/>
      <c r="I122" s="908"/>
    </row>
    <row r="123" spans="1:9">
      <c r="A123" s="909" t="s">
        <v>676</v>
      </c>
      <c r="B123" s="909" t="s">
        <v>753</v>
      </c>
      <c r="C123" s="909"/>
      <c r="D123" s="909"/>
      <c r="E123" s="909"/>
      <c r="F123" s="909"/>
      <c r="G123" s="909"/>
      <c r="H123" s="909"/>
      <c r="I123" s="909"/>
    </row>
    <row r="124" spans="1:9">
      <c r="A124" s="909" t="s">
        <v>679</v>
      </c>
      <c r="B124" s="909"/>
      <c r="C124" s="909"/>
      <c r="D124" s="909"/>
      <c r="E124" s="909"/>
      <c r="F124" s="909"/>
      <c r="G124" s="909"/>
      <c r="H124" s="909"/>
      <c r="I124" s="909"/>
    </row>
    <row r="125" spans="1:9">
      <c r="A125" s="910" t="s">
        <v>680</v>
      </c>
      <c r="B125" s="910" t="s">
        <v>681</v>
      </c>
      <c r="C125" s="910"/>
      <c r="D125" s="910"/>
      <c r="E125" s="910"/>
      <c r="F125" s="909" t="s">
        <v>682</v>
      </c>
      <c r="G125" s="910" t="s">
        <v>624</v>
      </c>
      <c r="H125" s="910"/>
      <c r="I125" s="910"/>
    </row>
    <row r="126" spans="1:9">
      <c r="A126" s="911" t="s">
        <v>685</v>
      </c>
      <c r="B126" s="912"/>
      <c r="C126" s="912"/>
      <c r="D126" s="911" t="s">
        <v>143</v>
      </c>
      <c r="E126" s="911" t="s">
        <v>145</v>
      </c>
      <c r="F126" s="913" t="s">
        <v>145</v>
      </c>
      <c r="G126" s="913" t="s">
        <v>146</v>
      </c>
      <c r="H126" s="913" t="s">
        <v>147</v>
      </c>
      <c r="I126" s="913" t="s">
        <v>148</v>
      </c>
    </row>
    <row r="127" spans="1:9">
      <c r="A127" s="911"/>
      <c r="B127" s="912"/>
      <c r="C127" s="912"/>
      <c r="D127" s="911" t="s">
        <v>157</v>
      </c>
      <c r="E127" s="911" t="s">
        <v>157</v>
      </c>
      <c r="F127" s="913" t="s">
        <v>158</v>
      </c>
      <c r="G127" s="913"/>
      <c r="H127" s="913"/>
      <c r="I127" s="913"/>
    </row>
    <row r="128" spans="1:9">
      <c r="A128" s="911"/>
      <c r="B128" s="912" t="s">
        <v>687</v>
      </c>
      <c r="C128" s="912"/>
      <c r="D128" s="911">
        <v>445</v>
      </c>
      <c r="E128" s="914">
        <f>851.05-1</f>
        <v>850.05</v>
      </c>
      <c r="F128" s="914">
        <f>635.38-0.5</f>
        <v>634.88</v>
      </c>
      <c r="G128" s="911">
        <v>10</v>
      </c>
      <c r="H128" s="915">
        <f>F128/E128</f>
        <v>0.746873713310982</v>
      </c>
      <c r="I128" s="911">
        <v>0</v>
      </c>
    </row>
    <row r="129" spans="1:9">
      <c r="A129" s="911"/>
      <c r="B129" s="912" t="s">
        <v>688</v>
      </c>
      <c r="C129" s="912"/>
      <c r="D129" s="909">
        <v>445</v>
      </c>
      <c r="E129" s="909">
        <v>346</v>
      </c>
      <c r="F129" s="909">
        <v>104.91</v>
      </c>
      <c r="G129" s="909"/>
      <c r="H129" s="911"/>
      <c r="I129" s="911"/>
    </row>
    <row r="130" spans="1:9">
      <c r="A130" s="911"/>
      <c r="B130" s="924" t="s">
        <v>689</v>
      </c>
      <c r="C130" s="924"/>
      <c r="D130" s="909"/>
      <c r="E130" s="909">
        <v>505.05</v>
      </c>
      <c r="F130" s="909">
        <v>505.05</v>
      </c>
      <c r="G130" s="909"/>
      <c r="H130" s="911"/>
      <c r="I130" s="911"/>
    </row>
    <row r="131" spans="1:9">
      <c r="A131" s="911"/>
      <c r="B131" s="925" t="s">
        <v>691</v>
      </c>
      <c r="C131" s="925"/>
      <c r="D131" s="909"/>
      <c r="E131" s="909">
        <v>0</v>
      </c>
      <c r="F131" s="909">
        <v>25.42</v>
      </c>
      <c r="G131" s="909"/>
      <c r="H131" s="911"/>
      <c r="I131" s="911"/>
    </row>
    <row r="132" spans="1:9">
      <c r="A132" s="911" t="s">
        <v>176</v>
      </c>
      <c r="B132" s="911" t="s">
        <v>177</v>
      </c>
      <c r="C132" s="911"/>
      <c r="D132" s="911"/>
      <c r="E132" s="911"/>
      <c r="F132" s="911" t="s">
        <v>178</v>
      </c>
      <c r="G132" s="911"/>
      <c r="H132" s="911"/>
      <c r="I132" s="911"/>
    </row>
    <row r="133" spans="1:9">
      <c r="A133" s="911"/>
      <c r="B133" s="911" t="s">
        <v>754</v>
      </c>
      <c r="C133" s="911"/>
      <c r="D133" s="911"/>
      <c r="E133" s="911"/>
      <c r="F133" s="912" t="s">
        <v>631</v>
      </c>
      <c r="G133" s="912"/>
      <c r="H133" s="912"/>
      <c r="I133" s="930"/>
    </row>
    <row r="134" spans="1:9">
      <c r="A134" s="926" t="s">
        <v>194</v>
      </c>
      <c r="B134" s="911" t="s">
        <v>195</v>
      </c>
      <c r="C134" s="911" t="s">
        <v>196</v>
      </c>
      <c r="D134" s="911" t="s">
        <v>197</v>
      </c>
      <c r="E134" s="926" t="s">
        <v>368</v>
      </c>
      <c r="F134" s="926" t="s">
        <v>369</v>
      </c>
      <c r="G134" s="911" t="s">
        <v>146</v>
      </c>
      <c r="H134" s="927" t="s">
        <v>148</v>
      </c>
      <c r="I134" s="926" t="s">
        <v>200</v>
      </c>
    </row>
    <row r="135" spans="1:9">
      <c r="A135" s="928"/>
      <c r="B135" s="911"/>
      <c r="C135" s="911"/>
      <c r="D135" s="911"/>
      <c r="E135" s="928"/>
      <c r="F135" s="928" t="s">
        <v>209</v>
      </c>
      <c r="G135" s="911"/>
      <c r="H135" s="927"/>
      <c r="I135" s="961" t="s">
        <v>210</v>
      </c>
    </row>
    <row r="136" spans="1:9">
      <c r="A136" s="928"/>
      <c r="B136" s="911"/>
      <c r="C136" s="911"/>
      <c r="D136" s="911"/>
      <c r="E136" s="929"/>
      <c r="F136" s="929"/>
      <c r="G136" s="911"/>
      <c r="H136" s="927"/>
      <c r="I136" s="962" t="s">
        <v>211</v>
      </c>
    </row>
    <row r="137" spans="1:9">
      <c r="A137" s="928"/>
      <c r="B137" s="926" t="s">
        <v>755</v>
      </c>
      <c r="C137" s="911" t="s">
        <v>447</v>
      </c>
      <c r="D137" s="912" t="s">
        <v>756</v>
      </c>
      <c r="E137" s="911" t="s">
        <v>634</v>
      </c>
      <c r="F137" s="911" t="s">
        <v>634</v>
      </c>
      <c r="G137" s="911">
        <v>10</v>
      </c>
      <c r="H137" s="911">
        <v>10</v>
      </c>
      <c r="I137" s="963"/>
    </row>
    <row r="138" spans="1:9">
      <c r="A138" s="928"/>
      <c r="B138" s="928"/>
      <c r="C138" s="911"/>
      <c r="D138" s="912" t="s">
        <v>757</v>
      </c>
      <c r="E138" s="915" t="s">
        <v>636</v>
      </c>
      <c r="F138" s="915" t="s">
        <v>636</v>
      </c>
      <c r="G138" s="911">
        <v>10</v>
      </c>
      <c r="H138" s="911">
        <v>10</v>
      </c>
      <c r="I138" s="912"/>
    </row>
    <row r="139" spans="1:9">
      <c r="A139" s="928"/>
      <c r="B139" s="928"/>
      <c r="C139" s="911" t="s">
        <v>458</v>
      </c>
      <c r="D139" s="912" t="s">
        <v>758</v>
      </c>
      <c r="E139" s="915">
        <v>1</v>
      </c>
      <c r="F139" s="915">
        <v>1</v>
      </c>
      <c r="G139" s="911">
        <v>5</v>
      </c>
      <c r="H139" s="911">
        <v>5</v>
      </c>
      <c r="I139" s="912"/>
    </row>
    <row r="140" spans="1:9">
      <c r="A140" s="928"/>
      <c r="B140" s="928"/>
      <c r="C140" s="911"/>
      <c r="D140" s="912" t="s">
        <v>258</v>
      </c>
      <c r="E140" s="915">
        <v>1</v>
      </c>
      <c r="F140" s="915">
        <v>1</v>
      </c>
      <c r="G140" s="911">
        <v>10</v>
      </c>
      <c r="H140" s="911">
        <v>10</v>
      </c>
      <c r="I140" s="912"/>
    </row>
    <row r="141" spans="1:9">
      <c r="A141" s="928"/>
      <c r="B141" s="928"/>
      <c r="C141" s="911" t="s">
        <v>463</v>
      </c>
      <c r="D141" s="912" t="s">
        <v>759</v>
      </c>
      <c r="E141" s="915">
        <v>1</v>
      </c>
      <c r="F141" s="915">
        <v>1</v>
      </c>
      <c r="G141" s="911">
        <v>10</v>
      </c>
      <c r="H141" s="911">
        <v>10</v>
      </c>
      <c r="I141" s="912"/>
    </row>
    <row r="142" spans="1:9">
      <c r="A142" s="928"/>
      <c r="B142" s="928"/>
      <c r="C142" s="911"/>
      <c r="D142" s="912" t="s">
        <v>638</v>
      </c>
      <c r="E142" s="915">
        <v>1</v>
      </c>
      <c r="F142" s="915">
        <v>1</v>
      </c>
      <c r="G142" s="911">
        <v>5</v>
      </c>
      <c r="H142" s="911">
        <v>5</v>
      </c>
      <c r="I142" s="912"/>
    </row>
    <row r="143" ht="25.5" spans="1:9">
      <c r="A143" s="928"/>
      <c r="B143" s="929"/>
      <c r="C143" s="911" t="s">
        <v>474</v>
      </c>
      <c r="D143" s="912" t="s">
        <v>639</v>
      </c>
      <c r="E143" s="911" t="s">
        <v>370</v>
      </c>
      <c r="F143" s="915">
        <v>0.9978</v>
      </c>
      <c r="G143" s="911">
        <v>10</v>
      </c>
      <c r="H143" s="911">
        <v>10</v>
      </c>
      <c r="I143" s="912"/>
    </row>
    <row r="144" spans="1:9">
      <c r="A144" s="928"/>
      <c r="B144" s="930" t="s">
        <v>710</v>
      </c>
      <c r="C144" s="911"/>
      <c r="D144" s="912"/>
      <c r="E144" s="911"/>
      <c r="F144" s="911"/>
      <c r="G144" s="911"/>
      <c r="H144" s="911"/>
      <c r="I144" s="912"/>
    </row>
    <row r="145" ht="63.75" spans="1:9">
      <c r="A145" s="928"/>
      <c r="B145" s="928"/>
      <c r="C145" s="911" t="s">
        <v>299</v>
      </c>
      <c r="D145" s="912" t="s">
        <v>641</v>
      </c>
      <c r="E145" s="911" t="s">
        <v>642</v>
      </c>
      <c r="F145" s="911" t="s">
        <v>642</v>
      </c>
      <c r="G145" s="911">
        <v>10</v>
      </c>
      <c r="H145" s="911">
        <v>10</v>
      </c>
      <c r="I145" s="912"/>
    </row>
    <row r="146" spans="1:9">
      <c r="A146" s="928"/>
      <c r="B146" s="928"/>
      <c r="C146" s="911" t="s">
        <v>306</v>
      </c>
      <c r="D146" s="912"/>
      <c r="E146" s="911"/>
      <c r="F146" s="911"/>
      <c r="G146" s="911"/>
      <c r="H146" s="911"/>
      <c r="I146" s="912"/>
    </row>
    <row r="147" spans="1:9">
      <c r="A147" s="928"/>
      <c r="B147" s="928"/>
      <c r="C147" s="911" t="s">
        <v>296</v>
      </c>
      <c r="D147" s="912"/>
      <c r="E147" s="911"/>
      <c r="F147" s="911"/>
      <c r="G147" s="911"/>
      <c r="H147" s="911"/>
      <c r="I147" s="912"/>
    </row>
    <row r="148" ht="25.5" spans="1:9">
      <c r="A148" s="928"/>
      <c r="B148" s="928"/>
      <c r="C148" s="911" t="s">
        <v>316</v>
      </c>
      <c r="D148" s="912" t="s">
        <v>317</v>
      </c>
      <c r="E148" s="911" t="s">
        <v>318</v>
      </c>
      <c r="F148" s="911" t="s">
        <v>318</v>
      </c>
      <c r="G148" s="911">
        <v>10</v>
      </c>
      <c r="H148" s="911">
        <v>10</v>
      </c>
      <c r="I148" s="912"/>
    </row>
    <row r="149" spans="1:9">
      <c r="A149" s="928"/>
      <c r="B149" s="926" t="s">
        <v>386</v>
      </c>
      <c r="C149" s="911" t="s">
        <v>325</v>
      </c>
      <c r="D149" s="912" t="s">
        <v>760</v>
      </c>
      <c r="E149" s="915">
        <v>0.9</v>
      </c>
      <c r="F149" s="915">
        <v>0.9</v>
      </c>
      <c r="G149" s="911">
        <v>10</v>
      </c>
      <c r="H149" s="911">
        <v>10</v>
      </c>
      <c r="I149" s="912"/>
    </row>
    <row r="150" spans="1:9">
      <c r="A150" s="928"/>
      <c r="B150" s="931"/>
      <c r="C150" s="911"/>
      <c r="D150" s="912"/>
      <c r="E150" s="911"/>
      <c r="F150" s="911"/>
      <c r="G150" s="911"/>
      <c r="H150" s="911"/>
      <c r="I150" s="912"/>
    </row>
    <row r="151" spans="1:9">
      <c r="A151" s="929"/>
      <c r="B151" s="932"/>
      <c r="C151" s="911"/>
      <c r="D151" s="912" t="s">
        <v>41</v>
      </c>
      <c r="E151" s="912"/>
      <c r="F151" s="912"/>
      <c r="G151" s="933"/>
      <c r="H151" s="933"/>
      <c r="I151" s="912"/>
    </row>
    <row r="152" spans="1:9">
      <c r="A152" s="911" t="s">
        <v>330</v>
      </c>
      <c r="B152" s="911"/>
      <c r="C152" s="911"/>
      <c r="D152" s="911"/>
      <c r="E152" s="911"/>
      <c r="F152" s="911"/>
      <c r="G152" s="933">
        <v>100</v>
      </c>
      <c r="H152" s="933">
        <v>90</v>
      </c>
      <c r="I152" s="912"/>
    </row>
    <row r="154" spans="1:9">
      <c r="A154" s="612" t="s">
        <v>673</v>
      </c>
      <c r="B154" s="613"/>
      <c r="C154" s="613"/>
      <c r="D154" s="613"/>
      <c r="E154" s="613"/>
      <c r="F154" s="613"/>
      <c r="G154" s="613"/>
      <c r="H154" s="613"/>
      <c r="I154" s="613"/>
    </row>
    <row r="155" spans="1:9">
      <c r="A155" s="613"/>
      <c r="B155" s="613"/>
      <c r="C155" s="613"/>
      <c r="D155" s="613"/>
      <c r="E155" s="613"/>
      <c r="F155" s="613"/>
      <c r="G155" s="613"/>
      <c r="H155" s="613"/>
      <c r="I155" s="613"/>
    </row>
    <row r="156" spans="1:9">
      <c r="A156" s="909" t="s">
        <v>676</v>
      </c>
      <c r="B156" s="911" t="s">
        <v>677</v>
      </c>
      <c r="C156" s="911"/>
      <c r="D156" s="911"/>
      <c r="E156" s="911"/>
      <c r="F156" s="911"/>
      <c r="G156" s="911"/>
      <c r="H156" s="911"/>
      <c r="I156" s="911"/>
    </row>
    <row r="157" spans="1:9">
      <c r="A157" s="909" t="s">
        <v>679</v>
      </c>
      <c r="B157" s="911"/>
      <c r="C157" s="911"/>
      <c r="D157" s="911"/>
      <c r="E157" s="911"/>
      <c r="F157" s="911"/>
      <c r="G157" s="911"/>
      <c r="H157" s="911"/>
      <c r="I157" s="911"/>
    </row>
    <row r="158" spans="1:9">
      <c r="A158" s="910" t="s">
        <v>680</v>
      </c>
      <c r="B158" s="912" t="s">
        <v>681</v>
      </c>
      <c r="C158" s="912"/>
      <c r="D158" s="912"/>
      <c r="E158" s="912"/>
      <c r="F158" s="911" t="s">
        <v>682</v>
      </c>
      <c r="G158" s="912" t="s">
        <v>350</v>
      </c>
      <c r="H158" s="912"/>
      <c r="I158" s="912"/>
    </row>
    <row r="159" spans="1:9">
      <c r="A159" s="909" t="s">
        <v>685</v>
      </c>
      <c r="B159" s="910"/>
      <c r="C159" s="910"/>
      <c r="D159" s="909" t="s">
        <v>143</v>
      </c>
      <c r="E159" s="909" t="s">
        <v>145</v>
      </c>
      <c r="F159" s="934" t="s">
        <v>145</v>
      </c>
      <c r="G159" s="934" t="s">
        <v>146</v>
      </c>
      <c r="H159" s="934" t="s">
        <v>147</v>
      </c>
      <c r="I159" s="934" t="s">
        <v>148</v>
      </c>
    </row>
    <row r="160" spans="1:9">
      <c r="A160" s="909"/>
      <c r="B160" s="910"/>
      <c r="C160" s="910"/>
      <c r="D160" s="909" t="s">
        <v>157</v>
      </c>
      <c r="E160" s="909" t="s">
        <v>157</v>
      </c>
      <c r="F160" s="934" t="s">
        <v>158</v>
      </c>
      <c r="G160" s="934"/>
      <c r="H160" s="934"/>
      <c r="I160" s="934"/>
    </row>
    <row r="161" spans="1:9">
      <c r="A161" s="909"/>
      <c r="B161" s="910" t="s">
        <v>687</v>
      </c>
      <c r="C161" s="910"/>
      <c r="D161" s="935">
        <v>1740</v>
      </c>
      <c r="E161" s="936">
        <f>1728.34-4-92.27</f>
        <v>1632.07</v>
      </c>
      <c r="F161" s="936">
        <f>1710.95-92.27</f>
        <v>1618.68</v>
      </c>
      <c r="G161" s="935">
        <v>10</v>
      </c>
      <c r="H161" s="937">
        <f>F161/E161</f>
        <v>0.99179569503759</v>
      </c>
      <c r="I161" s="909">
        <v>10</v>
      </c>
    </row>
    <row r="162" spans="1:9">
      <c r="A162" s="909"/>
      <c r="B162" s="910" t="s">
        <v>688</v>
      </c>
      <c r="C162" s="910"/>
      <c r="D162" s="910">
        <f>D161</f>
        <v>1740</v>
      </c>
      <c r="E162" s="938">
        <f>1472.33-4-92.27</f>
        <v>1376.06</v>
      </c>
      <c r="F162" s="938">
        <f>1458.94-4-92.27</f>
        <v>1362.67</v>
      </c>
      <c r="G162" s="910"/>
      <c r="H162" s="910"/>
      <c r="I162" s="910"/>
    </row>
    <row r="163" spans="1:9">
      <c r="A163" s="909"/>
      <c r="B163" s="939" t="s">
        <v>689</v>
      </c>
      <c r="C163" s="939"/>
      <c r="D163" s="910"/>
      <c r="E163" s="938">
        <v>256.01</v>
      </c>
      <c r="F163" s="938">
        <v>256.01</v>
      </c>
      <c r="G163" s="910"/>
      <c r="H163" s="910"/>
      <c r="I163" s="910"/>
    </row>
    <row r="164" spans="1:9">
      <c r="A164" s="909"/>
      <c r="B164" s="940" t="s">
        <v>691</v>
      </c>
      <c r="C164" s="940"/>
      <c r="D164" s="910"/>
      <c r="E164" s="910"/>
      <c r="F164" s="910"/>
      <c r="G164" s="910"/>
      <c r="H164" s="910"/>
      <c r="I164" s="910"/>
    </row>
    <row r="165" spans="1:9">
      <c r="A165" s="909" t="s">
        <v>176</v>
      </c>
      <c r="B165" s="909" t="s">
        <v>177</v>
      </c>
      <c r="C165" s="909"/>
      <c r="D165" s="909"/>
      <c r="E165" s="909"/>
      <c r="F165" s="909" t="s">
        <v>178</v>
      </c>
      <c r="G165" s="909"/>
      <c r="H165" s="909"/>
      <c r="I165" s="909"/>
    </row>
    <row r="166" spans="1:9">
      <c r="A166" s="909"/>
      <c r="B166" s="909" t="s">
        <v>366</v>
      </c>
      <c r="C166" s="909"/>
      <c r="D166" s="909"/>
      <c r="E166" s="909"/>
      <c r="F166" s="910"/>
      <c r="G166" s="910"/>
      <c r="H166" s="910"/>
      <c r="I166" s="910"/>
    </row>
    <row r="167" spans="1:9">
      <c r="A167" s="909" t="s">
        <v>761</v>
      </c>
      <c r="B167" s="909" t="s">
        <v>195</v>
      </c>
      <c r="C167" s="909" t="s">
        <v>196</v>
      </c>
      <c r="D167" s="909" t="s">
        <v>197</v>
      </c>
      <c r="E167" s="941" t="s">
        <v>368</v>
      </c>
      <c r="F167" s="941" t="s">
        <v>369</v>
      </c>
      <c r="G167" s="909" t="s">
        <v>146</v>
      </c>
      <c r="H167" s="909" t="s">
        <v>148</v>
      </c>
      <c r="I167" s="941" t="s">
        <v>445</v>
      </c>
    </row>
    <row r="168" spans="1:9">
      <c r="A168" s="909"/>
      <c r="B168" s="909"/>
      <c r="C168" s="909"/>
      <c r="D168" s="909"/>
      <c r="E168" s="942"/>
      <c r="F168" s="942"/>
      <c r="G168" s="909"/>
      <c r="H168" s="909"/>
      <c r="I168" s="942"/>
    </row>
    <row r="169" spans="1:9">
      <c r="A169" s="909"/>
      <c r="B169" s="909"/>
      <c r="C169" s="909"/>
      <c r="D169" s="909"/>
      <c r="E169" s="943"/>
      <c r="F169" s="943"/>
      <c r="G169" s="909"/>
      <c r="H169" s="909"/>
      <c r="I169" s="943"/>
    </row>
    <row r="170" spans="1:9">
      <c r="A170" s="909"/>
      <c r="B170" s="909" t="s">
        <v>762</v>
      </c>
      <c r="C170" s="910" t="s">
        <v>447</v>
      </c>
      <c r="D170" s="627" t="s">
        <v>371</v>
      </c>
      <c r="E170" s="944">
        <v>1</v>
      </c>
      <c r="F170" s="944">
        <v>1</v>
      </c>
      <c r="G170" s="625">
        <v>10</v>
      </c>
      <c r="H170" s="625">
        <v>10</v>
      </c>
      <c r="I170" s="910"/>
    </row>
    <row r="171" ht="25.5" spans="1:9">
      <c r="A171" s="909"/>
      <c r="B171" s="909"/>
      <c r="C171" s="910"/>
      <c r="D171" s="627" t="s">
        <v>372</v>
      </c>
      <c r="E171" s="909">
        <v>2</v>
      </c>
      <c r="F171" s="911">
        <v>1</v>
      </c>
      <c r="G171" s="729">
        <v>6</v>
      </c>
      <c r="H171" s="729">
        <v>3</v>
      </c>
      <c r="I171" s="910" t="s">
        <v>375</v>
      </c>
    </row>
    <row r="172" spans="1:9">
      <c r="A172" s="909"/>
      <c r="B172" s="909"/>
      <c r="C172" s="910" t="s">
        <v>458</v>
      </c>
      <c r="D172" s="627" t="s">
        <v>254</v>
      </c>
      <c r="E172" s="944">
        <v>1</v>
      </c>
      <c r="F172" s="944">
        <v>1</v>
      </c>
      <c r="G172" s="625">
        <v>3</v>
      </c>
      <c r="H172" s="729">
        <v>3</v>
      </c>
      <c r="I172" s="910"/>
    </row>
    <row r="173" ht="25.5" spans="1:9">
      <c r="A173" s="909"/>
      <c r="B173" s="909"/>
      <c r="C173" s="910"/>
      <c r="D173" s="627" t="s">
        <v>258</v>
      </c>
      <c r="E173" s="944">
        <v>1</v>
      </c>
      <c r="F173" s="945">
        <v>0.98</v>
      </c>
      <c r="G173" s="729">
        <v>5</v>
      </c>
      <c r="H173" s="729">
        <v>4</v>
      </c>
      <c r="I173" s="912" t="s">
        <v>376</v>
      </c>
    </row>
    <row r="174" spans="1:9">
      <c r="A174" s="909"/>
      <c r="B174" s="909"/>
      <c r="C174" s="910"/>
      <c r="D174" s="627" t="s">
        <v>377</v>
      </c>
      <c r="E174" s="944">
        <v>1</v>
      </c>
      <c r="F174" s="944">
        <v>1</v>
      </c>
      <c r="G174" s="625">
        <v>5</v>
      </c>
      <c r="H174" s="625">
        <v>5</v>
      </c>
      <c r="I174" s="910"/>
    </row>
    <row r="175" ht="24" spans="1:9">
      <c r="A175" s="909"/>
      <c r="B175" s="909"/>
      <c r="C175" s="910"/>
      <c r="D175" s="627" t="s">
        <v>378</v>
      </c>
      <c r="E175" s="944">
        <v>1</v>
      </c>
      <c r="F175" s="944">
        <v>1</v>
      </c>
      <c r="G175" s="625">
        <v>5</v>
      </c>
      <c r="H175" s="625">
        <v>5</v>
      </c>
      <c r="I175" s="910"/>
    </row>
    <row r="176" spans="1:9">
      <c r="A176" s="909"/>
      <c r="B176" s="909"/>
      <c r="C176" s="910" t="s">
        <v>463</v>
      </c>
      <c r="D176" s="627" t="s">
        <v>763</v>
      </c>
      <c r="E176" s="944">
        <v>1</v>
      </c>
      <c r="F176" s="944">
        <v>1</v>
      </c>
      <c r="G176" s="625">
        <v>10</v>
      </c>
      <c r="H176" s="625">
        <v>10</v>
      </c>
      <c r="I176" s="910"/>
    </row>
    <row r="177" spans="1:9">
      <c r="A177" s="909"/>
      <c r="B177" s="909"/>
      <c r="C177" s="910" t="s">
        <v>474</v>
      </c>
      <c r="D177" s="627" t="s">
        <v>290</v>
      </c>
      <c r="E177" s="944">
        <v>1</v>
      </c>
      <c r="F177" s="944">
        <v>1</v>
      </c>
      <c r="G177" s="625">
        <v>6</v>
      </c>
      <c r="H177" s="625">
        <v>6</v>
      </c>
      <c r="I177" s="910"/>
    </row>
    <row r="178" ht="24" spans="1:9">
      <c r="A178" s="909"/>
      <c r="B178" s="909" t="s">
        <v>479</v>
      </c>
      <c r="C178" s="946" t="s">
        <v>380</v>
      </c>
      <c r="D178" s="947" t="s">
        <v>764</v>
      </c>
      <c r="E178" s="948" t="s">
        <v>382</v>
      </c>
      <c r="F178" s="948" t="s">
        <v>383</v>
      </c>
      <c r="G178" s="625">
        <v>10</v>
      </c>
      <c r="H178" s="625">
        <v>10</v>
      </c>
      <c r="I178" s="910"/>
    </row>
    <row r="179" ht="24" spans="1:9">
      <c r="A179" s="909"/>
      <c r="B179" s="909"/>
      <c r="C179" s="946" t="s">
        <v>299</v>
      </c>
      <c r="D179" s="627" t="s">
        <v>384</v>
      </c>
      <c r="E179" s="910" t="s">
        <v>334</v>
      </c>
      <c r="F179" s="910" t="s">
        <v>334</v>
      </c>
      <c r="G179" s="625">
        <v>10</v>
      </c>
      <c r="H179" s="625">
        <v>10</v>
      </c>
      <c r="I179" s="910"/>
    </row>
    <row r="180" ht="25.5" spans="1:9">
      <c r="A180" s="909"/>
      <c r="B180" s="909"/>
      <c r="C180" s="910" t="s">
        <v>316</v>
      </c>
      <c r="D180" s="627" t="s">
        <v>317</v>
      </c>
      <c r="E180" s="910" t="s">
        <v>385</v>
      </c>
      <c r="F180" s="910" t="s">
        <v>385</v>
      </c>
      <c r="G180" s="909">
        <v>10</v>
      </c>
      <c r="H180" s="909">
        <v>10</v>
      </c>
      <c r="I180" s="910"/>
    </row>
    <row r="181" spans="1:9">
      <c r="A181" s="909"/>
      <c r="B181" s="909" t="s">
        <v>386</v>
      </c>
      <c r="C181" s="910" t="s">
        <v>325</v>
      </c>
      <c r="D181" s="910" t="s">
        <v>326</v>
      </c>
      <c r="E181" s="949">
        <v>0.9</v>
      </c>
      <c r="F181" s="949">
        <v>0.95</v>
      </c>
      <c r="G181" s="909">
        <v>10</v>
      </c>
      <c r="H181" s="909">
        <v>10</v>
      </c>
      <c r="I181" s="910"/>
    </row>
    <row r="182" spans="1:9">
      <c r="A182" s="909"/>
      <c r="B182" s="909"/>
      <c r="C182" s="910"/>
      <c r="D182" s="910"/>
      <c r="E182" s="950"/>
      <c r="F182" s="950"/>
      <c r="G182" s="909"/>
      <c r="H182" s="909"/>
      <c r="I182" s="910"/>
    </row>
    <row r="183" spans="1:9">
      <c r="A183" s="909" t="s">
        <v>330</v>
      </c>
      <c r="B183" s="909"/>
      <c r="C183" s="909"/>
      <c r="D183" s="909"/>
      <c r="E183" s="909"/>
      <c r="F183" s="909"/>
      <c r="G183" s="909">
        <f>SUM(G170:G182)+G161</f>
        <v>100</v>
      </c>
      <c r="H183" s="909">
        <f>SUM(H170:H182)+I161</f>
        <v>96</v>
      </c>
      <c r="I183" s="910"/>
    </row>
    <row r="184" spans="1:9">
      <c r="A184" s="872"/>
      <c r="B184" s="872"/>
      <c r="C184" s="872"/>
      <c r="D184" s="872"/>
      <c r="E184" s="872"/>
      <c r="F184" s="872"/>
      <c r="G184" s="872"/>
      <c r="H184" s="872"/>
      <c r="I184" s="872"/>
    </row>
    <row r="185" spans="1:9">
      <c r="A185" s="951" t="s">
        <v>728</v>
      </c>
      <c r="B185" s="951"/>
      <c r="C185" s="951" t="s">
        <v>729</v>
      </c>
      <c r="D185" s="951"/>
      <c r="E185" s="951" t="s">
        <v>730</v>
      </c>
      <c r="F185" s="951"/>
      <c r="G185" s="951"/>
      <c r="H185" s="951" t="s">
        <v>731</v>
      </c>
      <c r="I185" s="951"/>
    </row>
    <row r="187" ht="22.5" spans="1:23">
      <c r="A187" s="871" t="s">
        <v>675</v>
      </c>
      <c r="B187" s="952"/>
      <c r="C187" s="953"/>
      <c r="D187" s="872"/>
      <c r="E187" s="872"/>
      <c r="F187" s="872"/>
      <c r="G187" s="872"/>
      <c r="H187" s="872"/>
      <c r="I187" s="872"/>
      <c r="J187" s="872"/>
      <c r="K187" s="872"/>
      <c r="L187" s="872"/>
      <c r="M187" s="872"/>
      <c r="N187" s="872"/>
      <c r="O187" s="872"/>
      <c r="P187" s="872"/>
      <c r="Q187" s="872"/>
      <c r="R187" s="872"/>
      <c r="S187" s="872"/>
      <c r="T187" s="872"/>
      <c r="U187" s="872"/>
      <c r="V187" s="872"/>
      <c r="W187" s="872"/>
    </row>
    <row r="188" ht="18.75" spans="1:23">
      <c r="A188" s="954" t="s">
        <v>676</v>
      </c>
      <c r="B188" s="955" t="s">
        <v>678</v>
      </c>
      <c r="C188" s="956"/>
      <c r="D188" s="957"/>
      <c r="E188" s="957"/>
      <c r="F188" s="957"/>
      <c r="G188" s="957"/>
      <c r="H188" s="957"/>
      <c r="I188" s="964"/>
      <c r="J188" s="964"/>
      <c r="K188" s="965"/>
      <c r="L188" s="965"/>
      <c r="M188" s="965"/>
      <c r="N188" s="965"/>
      <c r="O188" s="965"/>
      <c r="P188" s="965"/>
      <c r="Q188" s="965"/>
      <c r="R188" s="965"/>
      <c r="S188" s="965"/>
      <c r="T188" s="965"/>
      <c r="U188" s="965"/>
      <c r="V188" s="965"/>
      <c r="W188" s="965"/>
    </row>
    <row r="189" ht="18.75" spans="1:23">
      <c r="A189" s="958" t="s">
        <v>679</v>
      </c>
      <c r="B189" s="955"/>
      <c r="C189" s="956"/>
      <c r="D189" s="957"/>
      <c r="E189" s="957"/>
      <c r="F189" s="957"/>
      <c r="G189" s="957"/>
      <c r="H189" s="957"/>
      <c r="I189" s="964"/>
      <c r="J189" s="964"/>
      <c r="K189" s="965"/>
      <c r="L189" s="965"/>
      <c r="M189" s="965"/>
      <c r="N189" s="965"/>
      <c r="O189" s="965"/>
      <c r="P189" s="965"/>
      <c r="Q189" s="965"/>
      <c r="R189" s="965"/>
      <c r="S189" s="965"/>
      <c r="T189" s="965"/>
      <c r="U189" s="965"/>
      <c r="V189" s="965"/>
      <c r="W189" s="965"/>
    </row>
    <row r="190" ht="37.5" spans="1:23">
      <c r="A190" s="959" t="s">
        <v>680</v>
      </c>
      <c r="B190" s="956" t="s">
        <v>683</v>
      </c>
      <c r="C190" s="956"/>
      <c r="D190" s="956"/>
      <c r="E190" s="957" t="s">
        <v>682</v>
      </c>
      <c r="F190" s="956" t="s">
        <v>431</v>
      </c>
      <c r="G190" s="956"/>
      <c r="H190" s="956"/>
      <c r="I190" s="964"/>
      <c r="J190" s="964"/>
      <c r="K190" s="965"/>
      <c r="L190" s="965"/>
      <c r="M190" s="965"/>
      <c r="N190" s="965"/>
      <c r="O190" s="965"/>
      <c r="P190" s="965"/>
      <c r="Q190" s="965"/>
      <c r="R190" s="965"/>
      <c r="S190" s="965"/>
      <c r="T190" s="965"/>
      <c r="U190" s="965"/>
      <c r="V190" s="965"/>
      <c r="W190" s="965"/>
    </row>
    <row r="191" ht="18.75" spans="1:23">
      <c r="A191" s="954" t="s">
        <v>686</v>
      </c>
      <c r="B191" s="956"/>
      <c r="C191" s="956"/>
      <c r="D191" s="957" t="s">
        <v>145</v>
      </c>
      <c r="E191" s="957" t="s">
        <v>143</v>
      </c>
      <c r="F191" s="957" t="s">
        <v>145</v>
      </c>
      <c r="G191" s="957" t="s">
        <v>145</v>
      </c>
      <c r="H191" s="957" t="s">
        <v>146</v>
      </c>
      <c r="I191" s="957" t="s">
        <v>147</v>
      </c>
      <c r="J191" s="957" t="s">
        <v>148</v>
      </c>
      <c r="K191" s="966"/>
      <c r="L191" s="966"/>
      <c r="M191" s="966"/>
      <c r="N191" s="966"/>
      <c r="O191" s="966"/>
      <c r="P191" s="966"/>
      <c r="Q191" s="966"/>
      <c r="R191" s="966"/>
      <c r="S191" s="966"/>
      <c r="T191" s="966"/>
      <c r="U191" s="966"/>
      <c r="V191" s="966"/>
      <c r="W191" s="966"/>
    </row>
    <row r="192" ht="18.75" spans="1:23">
      <c r="A192" s="960"/>
      <c r="B192" s="956"/>
      <c r="C192" s="956"/>
      <c r="D192" s="957"/>
      <c r="E192" s="957" t="s">
        <v>157</v>
      </c>
      <c r="F192" s="957" t="s">
        <v>157</v>
      </c>
      <c r="G192" s="957" t="s">
        <v>158</v>
      </c>
      <c r="H192" s="957"/>
      <c r="I192" s="957"/>
      <c r="J192" s="957"/>
      <c r="K192" s="966"/>
      <c r="L192" s="966"/>
      <c r="M192" s="966"/>
      <c r="N192" s="966"/>
      <c r="O192" s="966"/>
      <c r="P192" s="966"/>
      <c r="Q192" s="966"/>
      <c r="R192" s="966"/>
      <c r="S192" s="966"/>
      <c r="T192" s="966"/>
      <c r="U192" s="966"/>
      <c r="V192" s="966"/>
      <c r="W192" s="966"/>
    </row>
    <row r="193" ht="18.75" spans="1:23">
      <c r="A193" s="960"/>
      <c r="B193" s="956" t="s">
        <v>687</v>
      </c>
      <c r="C193" s="956"/>
      <c r="D193" s="957"/>
      <c r="E193" s="957">
        <v>709.71</v>
      </c>
      <c r="F193" s="967">
        <v>909.71</v>
      </c>
      <c r="G193" s="967">
        <v>782.3</v>
      </c>
      <c r="H193" s="957">
        <v>10</v>
      </c>
      <c r="I193" s="976">
        <f>G193/F193</f>
        <v>0.859944377878665</v>
      </c>
      <c r="J193" s="957">
        <v>4</v>
      </c>
      <c r="K193" s="966"/>
      <c r="L193" s="966"/>
      <c r="M193" s="966"/>
      <c r="N193" s="966"/>
      <c r="O193" s="966"/>
      <c r="P193" s="966"/>
      <c r="Q193" s="966"/>
      <c r="R193" s="966"/>
      <c r="S193" s="966"/>
      <c r="T193" s="966"/>
      <c r="U193" s="966"/>
      <c r="V193" s="966"/>
      <c r="W193" s="966"/>
    </row>
    <row r="194" ht="18.75" spans="1:23">
      <c r="A194" s="960"/>
      <c r="B194" s="956" t="s">
        <v>688</v>
      </c>
      <c r="C194" s="956"/>
      <c r="D194" s="957"/>
      <c r="E194" s="957">
        <v>709.71</v>
      </c>
      <c r="F194" s="957">
        <v>889.71</v>
      </c>
      <c r="G194" s="957"/>
      <c r="H194" s="956"/>
      <c r="I194" s="956"/>
      <c r="J194" s="956"/>
      <c r="K194" s="1021"/>
      <c r="L194" s="1021"/>
      <c r="M194" s="1021"/>
      <c r="N194" s="1021"/>
      <c r="O194" s="1021"/>
      <c r="P194" s="1021"/>
      <c r="Q194" s="1021"/>
      <c r="R194" s="1021"/>
      <c r="S194" s="1021"/>
      <c r="T194" s="1021"/>
      <c r="U194" s="1021"/>
      <c r="V194" s="1021"/>
      <c r="W194" s="1021"/>
    </row>
    <row r="195" ht="18.75" spans="1:23">
      <c r="A195" s="960"/>
      <c r="B195" s="956" t="s">
        <v>689</v>
      </c>
      <c r="C195" s="956"/>
      <c r="D195" s="957"/>
      <c r="E195" s="957"/>
      <c r="F195" s="957">
        <v>20</v>
      </c>
      <c r="G195" s="957"/>
      <c r="H195" s="956"/>
      <c r="I195" s="956"/>
      <c r="J195" s="956"/>
      <c r="K195" s="1021"/>
      <c r="L195" s="1021"/>
      <c r="M195" s="1021"/>
      <c r="N195" s="1021"/>
      <c r="O195" s="1021"/>
      <c r="P195" s="1021"/>
      <c r="Q195" s="1021"/>
      <c r="R195" s="1021"/>
      <c r="S195" s="1021"/>
      <c r="T195" s="1021"/>
      <c r="U195" s="1021"/>
      <c r="V195" s="1021"/>
      <c r="W195" s="1021"/>
    </row>
    <row r="196" ht="18.75" spans="1:23">
      <c r="A196" s="968"/>
      <c r="B196" s="969" t="s">
        <v>691</v>
      </c>
      <c r="C196" s="970"/>
      <c r="D196" s="956"/>
      <c r="E196" s="956"/>
      <c r="F196" s="956"/>
      <c r="G196" s="956"/>
      <c r="H196" s="956"/>
      <c r="I196" s="956"/>
      <c r="J196" s="956"/>
      <c r="K196" s="1021"/>
      <c r="L196" s="1021"/>
      <c r="M196" s="1021"/>
      <c r="N196" s="1021"/>
      <c r="O196" s="1021"/>
      <c r="P196" s="1021"/>
      <c r="Q196" s="1021"/>
      <c r="R196" s="1021"/>
      <c r="S196" s="1021"/>
      <c r="T196" s="1021"/>
      <c r="U196" s="1021"/>
      <c r="V196" s="1021"/>
      <c r="W196" s="1021"/>
    </row>
    <row r="197" ht="18.75" spans="1:23">
      <c r="A197" s="957" t="s">
        <v>176</v>
      </c>
      <c r="B197" s="957" t="s">
        <v>177</v>
      </c>
      <c r="C197" s="956"/>
      <c r="D197" s="957"/>
      <c r="E197" s="971" t="s">
        <v>178</v>
      </c>
      <c r="F197" s="972"/>
      <c r="G197" s="972"/>
      <c r="H197" s="972"/>
      <c r="I197" s="1022"/>
      <c r="J197" s="1023"/>
      <c r="K197" s="965"/>
      <c r="L197" s="965"/>
      <c r="M197" s="965"/>
      <c r="N197" s="965"/>
      <c r="O197" s="965"/>
      <c r="P197" s="965"/>
      <c r="Q197" s="965"/>
      <c r="R197" s="965"/>
      <c r="S197" s="965"/>
      <c r="T197" s="965"/>
      <c r="U197" s="965"/>
      <c r="V197" s="965"/>
      <c r="W197" s="965"/>
    </row>
    <row r="198" ht="18.75" spans="1:23">
      <c r="A198" s="957"/>
      <c r="B198" s="956" t="s">
        <v>765</v>
      </c>
      <c r="C198" s="956"/>
      <c r="D198" s="956"/>
      <c r="E198" s="969" t="s">
        <v>766</v>
      </c>
      <c r="F198" s="973"/>
      <c r="G198" s="973"/>
      <c r="H198" s="973"/>
      <c r="I198" s="1022"/>
      <c r="J198" s="1023"/>
      <c r="K198" s="965"/>
      <c r="L198" s="965"/>
      <c r="M198" s="965"/>
      <c r="N198" s="965"/>
      <c r="O198" s="965"/>
      <c r="P198" s="965"/>
      <c r="Q198" s="965"/>
      <c r="R198" s="965"/>
      <c r="S198" s="965"/>
      <c r="T198" s="965"/>
      <c r="U198" s="965"/>
      <c r="V198" s="965"/>
      <c r="W198" s="965"/>
    </row>
    <row r="199" ht="75" spans="1:23">
      <c r="A199" s="958" t="s">
        <v>195</v>
      </c>
      <c r="B199" s="958" t="s">
        <v>196</v>
      </c>
      <c r="C199" s="959" t="s">
        <v>197</v>
      </c>
      <c r="D199" s="958" t="s">
        <v>442</v>
      </c>
      <c r="E199" s="958" t="s">
        <v>443</v>
      </c>
      <c r="F199" s="958" t="s">
        <v>444</v>
      </c>
      <c r="G199" s="958" t="s">
        <v>369</v>
      </c>
      <c r="H199" s="958" t="s">
        <v>146</v>
      </c>
      <c r="I199" s="958" t="s">
        <v>148</v>
      </c>
      <c r="J199" s="958" t="s">
        <v>445</v>
      </c>
      <c r="K199" s="966"/>
      <c r="L199" s="966"/>
      <c r="M199" s="966"/>
      <c r="N199" s="966"/>
      <c r="O199" s="966"/>
      <c r="P199" s="966"/>
      <c r="Q199" s="966"/>
      <c r="R199" s="966"/>
      <c r="S199" s="966"/>
      <c r="T199" s="966"/>
      <c r="U199" s="966"/>
      <c r="V199" s="966"/>
      <c r="W199" s="966"/>
    </row>
    <row r="200" ht="177.6" customHeight="1" spans="1:23">
      <c r="A200" s="954" t="s">
        <v>446</v>
      </c>
      <c r="B200" s="957" t="s">
        <v>447</v>
      </c>
      <c r="C200" s="956" t="s">
        <v>448</v>
      </c>
      <c r="D200" s="974" t="s">
        <v>449</v>
      </c>
      <c r="E200" s="974" t="s">
        <v>450</v>
      </c>
      <c r="F200" s="975">
        <v>1</v>
      </c>
      <c r="G200" s="976">
        <v>0.8599</v>
      </c>
      <c r="H200" s="957">
        <v>10</v>
      </c>
      <c r="I200" s="957">
        <v>4</v>
      </c>
      <c r="J200" s="957"/>
      <c r="K200" s="966"/>
      <c r="L200" s="966"/>
      <c r="M200" s="966"/>
      <c r="N200" s="966"/>
      <c r="O200" s="966"/>
      <c r="P200" s="966"/>
      <c r="Q200" s="966"/>
      <c r="R200" s="966"/>
      <c r="S200" s="966"/>
      <c r="T200" s="966"/>
      <c r="U200" s="966"/>
      <c r="V200" s="966"/>
      <c r="W200" s="966"/>
    </row>
    <row r="201" ht="103.2" customHeight="1" spans="1:23">
      <c r="A201" s="977"/>
      <c r="B201" s="957"/>
      <c r="C201" s="956" t="s">
        <v>767</v>
      </c>
      <c r="D201" s="974" t="s">
        <v>768</v>
      </c>
      <c r="E201" s="974"/>
      <c r="F201" s="975">
        <v>1</v>
      </c>
      <c r="G201" s="975">
        <v>1</v>
      </c>
      <c r="H201" s="957">
        <v>10</v>
      </c>
      <c r="I201" s="957">
        <v>10</v>
      </c>
      <c r="J201" s="957"/>
      <c r="K201" s="966"/>
      <c r="L201" s="966"/>
      <c r="M201" s="966"/>
      <c r="N201" s="966"/>
      <c r="O201" s="966"/>
      <c r="P201" s="966"/>
      <c r="Q201" s="966"/>
      <c r="R201" s="966"/>
      <c r="S201" s="966"/>
      <c r="T201" s="966"/>
      <c r="U201" s="966"/>
      <c r="V201" s="966"/>
      <c r="W201" s="966"/>
    </row>
    <row r="202" ht="18.75" spans="1:23">
      <c r="A202" s="977"/>
      <c r="B202" s="957"/>
      <c r="C202" s="956"/>
      <c r="D202" s="974"/>
      <c r="E202" s="974"/>
      <c r="F202" s="975"/>
      <c r="G202" s="975"/>
      <c r="H202" s="957"/>
      <c r="I202" s="957"/>
      <c r="J202" s="957"/>
      <c r="K202" s="966"/>
      <c r="L202" s="966"/>
      <c r="M202" s="966"/>
      <c r="N202" s="966"/>
      <c r="O202" s="966"/>
      <c r="P202" s="966"/>
      <c r="Q202" s="966"/>
      <c r="R202" s="966"/>
      <c r="S202" s="966"/>
      <c r="T202" s="966"/>
      <c r="U202" s="966"/>
      <c r="V202" s="966"/>
      <c r="W202" s="966"/>
    </row>
    <row r="203" ht="18.75" spans="1:23">
      <c r="A203" s="977"/>
      <c r="B203" s="978" t="s">
        <v>458</v>
      </c>
      <c r="C203" s="956"/>
      <c r="D203" s="956"/>
      <c r="E203" s="956"/>
      <c r="F203" s="979"/>
      <c r="G203" s="980"/>
      <c r="H203" s="957"/>
      <c r="I203" s="957"/>
      <c r="J203" s="964"/>
      <c r="K203" s="965"/>
      <c r="L203" s="965"/>
      <c r="M203" s="965"/>
      <c r="N203" s="965"/>
      <c r="O203" s="965"/>
      <c r="P203" s="965"/>
      <c r="Q203" s="965"/>
      <c r="R203" s="965"/>
      <c r="S203" s="965"/>
      <c r="T203" s="965"/>
      <c r="U203" s="965"/>
      <c r="V203" s="965"/>
      <c r="W203" s="965"/>
    </row>
    <row r="204" ht="356.25" spans="1:23">
      <c r="A204" s="977"/>
      <c r="B204" s="978"/>
      <c r="C204" s="956" t="s">
        <v>258</v>
      </c>
      <c r="D204" s="956" t="s">
        <v>525</v>
      </c>
      <c r="E204" s="956"/>
      <c r="F204" s="979">
        <v>1</v>
      </c>
      <c r="G204" s="975">
        <v>1</v>
      </c>
      <c r="H204" s="957">
        <v>10</v>
      </c>
      <c r="I204" s="957">
        <v>9</v>
      </c>
      <c r="J204" s="974" t="s">
        <v>769</v>
      </c>
      <c r="K204" s="1024"/>
      <c r="L204" s="1024"/>
      <c r="M204" s="1024"/>
      <c r="N204" s="1024"/>
      <c r="O204" s="1024"/>
      <c r="P204" s="1024"/>
      <c r="Q204" s="1024"/>
      <c r="R204" s="1024"/>
      <c r="S204" s="1024"/>
      <c r="T204" s="1024"/>
      <c r="U204" s="1024"/>
      <c r="V204" s="1024"/>
      <c r="W204" s="1024"/>
    </row>
    <row r="205" ht="18.75" spans="1:23">
      <c r="A205" s="977"/>
      <c r="B205" s="978"/>
      <c r="C205" s="956"/>
      <c r="D205" s="956"/>
      <c r="E205" s="956"/>
      <c r="F205" s="981"/>
      <c r="G205" s="980"/>
      <c r="H205" s="957"/>
      <c r="I205" s="957"/>
      <c r="J205" s="964"/>
      <c r="K205" s="965"/>
      <c r="L205" s="965"/>
      <c r="M205" s="965"/>
      <c r="N205" s="965"/>
      <c r="O205" s="965"/>
      <c r="P205" s="965"/>
      <c r="Q205" s="965"/>
      <c r="R205" s="965"/>
      <c r="S205" s="965"/>
      <c r="T205" s="965"/>
      <c r="U205" s="965"/>
      <c r="V205" s="965"/>
      <c r="W205" s="965"/>
    </row>
    <row r="206" ht="75" spans="1:23">
      <c r="A206" s="977"/>
      <c r="B206" s="978"/>
      <c r="C206" s="982" t="s">
        <v>459</v>
      </c>
      <c r="D206" s="982" t="s">
        <v>460</v>
      </c>
      <c r="E206" s="982"/>
      <c r="F206" s="983" t="s">
        <v>461</v>
      </c>
      <c r="G206" s="983" t="s">
        <v>461</v>
      </c>
      <c r="H206" s="957">
        <v>10</v>
      </c>
      <c r="I206" s="957">
        <v>10</v>
      </c>
      <c r="J206" s="964"/>
      <c r="K206" s="965"/>
      <c r="L206" s="965"/>
      <c r="M206" s="965"/>
      <c r="N206" s="965"/>
      <c r="O206" s="965"/>
      <c r="P206" s="965"/>
      <c r="Q206" s="965"/>
      <c r="R206" s="965"/>
      <c r="S206" s="965"/>
      <c r="T206" s="965"/>
      <c r="U206" s="965"/>
      <c r="V206" s="965"/>
      <c r="W206" s="965"/>
    </row>
    <row r="207" ht="75" spans="1:23">
      <c r="A207" s="977"/>
      <c r="B207" s="984" t="s">
        <v>463</v>
      </c>
      <c r="C207" s="956" t="s">
        <v>770</v>
      </c>
      <c r="D207" s="956" t="s">
        <v>771</v>
      </c>
      <c r="E207" s="956" t="s">
        <v>772</v>
      </c>
      <c r="F207" s="979">
        <v>1</v>
      </c>
      <c r="G207" s="975">
        <v>1</v>
      </c>
      <c r="H207" s="957">
        <v>5</v>
      </c>
      <c r="I207" s="957">
        <v>5</v>
      </c>
      <c r="J207" s="964" t="s">
        <v>773</v>
      </c>
      <c r="K207" s="965"/>
      <c r="L207" s="965"/>
      <c r="M207" s="965"/>
      <c r="N207" s="965"/>
      <c r="O207" s="965"/>
      <c r="P207" s="965"/>
      <c r="Q207" s="965"/>
      <c r="R207" s="965"/>
      <c r="S207" s="965"/>
      <c r="T207" s="965"/>
      <c r="U207" s="965"/>
      <c r="V207" s="965"/>
      <c r="W207" s="965"/>
    </row>
    <row r="208" ht="75" spans="1:23">
      <c r="A208" s="977"/>
      <c r="B208" s="985"/>
      <c r="C208" s="986" t="s">
        <v>471</v>
      </c>
      <c r="D208" s="986" t="s">
        <v>472</v>
      </c>
      <c r="E208" s="986" t="s">
        <v>774</v>
      </c>
      <c r="F208" s="987" t="s">
        <v>473</v>
      </c>
      <c r="G208" s="987" t="s">
        <v>473</v>
      </c>
      <c r="H208" s="978">
        <v>5</v>
      </c>
      <c r="I208" s="978">
        <v>5</v>
      </c>
      <c r="J208" s="1025"/>
      <c r="K208" s="1026"/>
      <c r="L208" s="1026"/>
      <c r="M208" s="1026"/>
      <c r="N208" s="1026"/>
      <c r="O208" s="1026"/>
      <c r="P208" s="1026"/>
      <c r="Q208" s="1026"/>
      <c r="R208" s="1026"/>
      <c r="S208" s="1026"/>
      <c r="T208" s="1026"/>
      <c r="U208" s="1026"/>
      <c r="V208" s="1026"/>
      <c r="W208" s="1026"/>
    </row>
    <row r="209" ht="37.2" customHeight="1" spans="1:23">
      <c r="A209" s="977"/>
      <c r="B209" s="984" t="s">
        <v>474</v>
      </c>
      <c r="C209" s="986" t="s">
        <v>716</v>
      </c>
      <c r="D209" s="986" t="s">
        <v>775</v>
      </c>
      <c r="E209" s="986"/>
      <c r="F209" s="987">
        <v>1</v>
      </c>
      <c r="G209" s="987" t="s">
        <v>776</v>
      </c>
      <c r="H209" s="978">
        <v>10</v>
      </c>
      <c r="I209" s="978">
        <v>8</v>
      </c>
      <c r="J209" s="964"/>
      <c r="K209" s="965"/>
      <c r="L209" s="965"/>
      <c r="M209" s="965"/>
      <c r="N209" s="965"/>
      <c r="O209" s="965"/>
      <c r="P209" s="965"/>
      <c r="Q209" s="965"/>
      <c r="R209" s="965"/>
      <c r="S209" s="965"/>
      <c r="T209" s="965"/>
      <c r="U209" s="965"/>
      <c r="V209" s="965"/>
      <c r="W209" s="965"/>
    </row>
    <row r="210" ht="18.75" spans="1:23">
      <c r="A210" s="954" t="s">
        <v>479</v>
      </c>
      <c r="B210" s="978"/>
      <c r="C210" s="956"/>
      <c r="D210" s="956"/>
      <c r="E210" s="969"/>
      <c r="F210" s="957"/>
      <c r="G210" s="956"/>
      <c r="H210" s="957"/>
      <c r="I210" s="954"/>
      <c r="J210" s="974"/>
      <c r="K210" s="1024"/>
      <c r="L210" s="1024"/>
      <c r="M210" s="1024"/>
      <c r="N210" s="1024"/>
      <c r="O210" s="1024"/>
      <c r="P210" s="1024"/>
      <c r="Q210" s="1024"/>
      <c r="R210" s="1024"/>
      <c r="S210" s="1024"/>
      <c r="T210" s="1024"/>
      <c r="U210" s="1024"/>
      <c r="V210" s="1024"/>
      <c r="W210" s="1024"/>
    </row>
    <row r="211" ht="38.4" customHeight="1" spans="1:23">
      <c r="A211" s="977"/>
      <c r="B211" s="957" t="s">
        <v>486</v>
      </c>
      <c r="C211" s="956" t="s">
        <v>487</v>
      </c>
      <c r="D211" s="956" t="s">
        <v>488</v>
      </c>
      <c r="E211" s="956"/>
      <c r="F211" s="988">
        <v>1</v>
      </c>
      <c r="G211" s="975">
        <v>1</v>
      </c>
      <c r="H211" s="957">
        <v>10</v>
      </c>
      <c r="I211" s="954">
        <v>10</v>
      </c>
      <c r="J211" s="1027"/>
      <c r="K211" s="1024"/>
      <c r="L211" s="1024"/>
      <c r="M211" s="1024"/>
      <c r="N211" s="1024"/>
      <c r="O211" s="1024"/>
      <c r="P211" s="1024"/>
      <c r="Q211" s="1024"/>
      <c r="R211" s="1024"/>
      <c r="S211" s="1024"/>
      <c r="T211" s="1024"/>
      <c r="U211" s="1024"/>
      <c r="V211" s="1024"/>
      <c r="W211" s="1024"/>
    </row>
    <row r="212" ht="57" customHeight="1" spans="1:23">
      <c r="A212" s="977"/>
      <c r="B212" s="957"/>
      <c r="C212" s="989" t="s">
        <v>489</v>
      </c>
      <c r="D212" s="956" t="s">
        <v>777</v>
      </c>
      <c r="E212" s="956"/>
      <c r="F212" s="988">
        <v>1</v>
      </c>
      <c r="G212" s="979">
        <v>1</v>
      </c>
      <c r="H212" s="990">
        <v>10</v>
      </c>
      <c r="I212" s="990">
        <v>10</v>
      </c>
      <c r="J212" s="1027"/>
      <c r="K212" s="1024"/>
      <c r="L212" s="1024"/>
      <c r="M212" s="1024"/>
      <c r="N212" s="1024"/>
      <c r="O212" s="1024"/>
      <c r="P212" s="1024"/>
      <c r="Q212" s="1024"/>
      <c r="R212" s="1024"/>
      <c r="S212" s="1024"/>
      <c r="T212" s="1024"/>
      <c r="U212" s="1024"/>
      <c r="V212" s="1024"/>
      <c r="W212" s="1024"/>
    </row>
    <row r="213" ht="72" customHeight="1" spans="1:23">
      <c r="A213" s="977"/>
      <c r="B213" s="991" t="s">
        <v>316</v>
      </c>
      <c r="C213" s="982" t="s">
        <v>491</v>
      </c>
      <c r="D213" s="982" t="s">
        <v>726</v>
      </c>
      <c r="E213" s="992"/>
      <c r="F213" s="993" t="s">
        <v>493</v>
      </c>
      <c r="G213" s="993" t="s">
        <v>547</v>
      </c>
      <c r="H213" s="990">
        <v>5</v>
      </c>
      <c r="I213" s="1028">
        <v>4</v>
      </c>
      <c r="J213" s="1027"/>
      <c r="K213" s="1024"/>
      <c r="L213" s="1024"/>
      <c r="M213" s="1024"/>
      <c r="N213" s="1024"/>
      <c r="O213" s="1024"/>
      <c r="P213" s="1024"/>
      <c r="Q213" s="1024"/>
      <c r="R213" s="1024"/>
      <c r="S213" s="1024"/>
      <c r="T213" s="1024"/>
      <c r="U213" s="1024"/>
      <c r="V213" s="1024"/>
      <c r="W213" s="1024"/>
    </row>
    <row r="214" ht="86.4" customHeight="1" spans="1:23">
      <c r="A214" s="958"/>
      <c r="B214" s="994"/>
      <c r="C214" s="956" t="s">
        <v>317</v>
      </c>
      <c r="D214" s="956" t="s">
        <v>727</v>
      </c>
      <c r="E214" s="956" t="s">
        <v>496</v>
      </c>
      <c r="F214" s="995" t="s">
        <v>349</v>
      </c>
      <c r="G214" s="995" t="s">
        <v>349</v>
      </c>
      <c r="H214" s="957">
        <v>5</v>
      </c>
      <c r="I214" s="957">
        <v>5</v>
      </c>
      <c r="J214" s="1023"/>
      <c r="K214" s="965"/>
      <c r="L214" s="965"/>
      <c r="M214" s="965"/>
      <c r="N214" s="965"/>
      <c r="O214" s="965"/>
      <c r="P214" s="965"/>
      <c r="Q214" s="965"/>
      <c r="R214" s="965"/>
      <c r="S214" s="965"/>
      <c r="T214" s="965"/>
      <c r="U214" s="965"/>
      <c r="V214" s="965"/>
      <c r="W214" s="965"/>
    </row>
    <row r="215" ht="18.75" spans="1:23">
      <c r="A215" s="984" t="s">
        <v>386</v>
      </c>
      <c r="B215" s="984" t="s">
        <v>497</v>
      </c>
      <c r="C215" s="996" t="s">
        <v>326</v>
      </c>
      <c r="D215" s="997" t="s">
        <v>498</v>
      </c>
      <c r="E215" s="978" t="s">
        <v>499</v>
      </c>
      <c r="F215" s="987">
        <v>0.9</v>
      </c>
      <c r="G215" s="987">
        <v>0.9</v>
      </c>
      <c r="H215" s="978">
        <v>10</v>
      </c>
      <c r="I215" s="984">
        <v>10</v>
      </c>
      <c r="J215" s="984"/>
      <c r="K215" s="1029"/>
      <c r="L215" s="1029"/>
      <c r="M215" s="1029"/>
      <c r="N215" s="1029"/>
      <c r="O215" s="1029"/>
      <c r="P215" s="1029"/>
      <c r="Q215" s="1029"/>
      <c r="R215" s="1029"/>
      <c r="S215" s="1029"/>
      <c r="T215" s="1029"/>
      <c r="U215" s="1029"/>
      <c r="V215" s="1029"/>
      <c r="W215" s="1029"/>
    </row>
    <row r="216" ht="18.75" spans="1:23">
      <c r="A216" s="977"/>
      <c r="B216" s="977"/>
      <c r="C216" s="998"/>
      <c r="D216" s="997" t="s">
        <v>500</v>
      </c>
      <c r="E216" s="957"/>
      <c r="F216" s="957"/>
      <c r="G216" s="957"/>
      <c r="H216" s="957"/>
      <c r="I216" s="977"/>
      <c r="J216" s="977"/>
      <c r="K216" s="966"/>
      <c r="L216" s="966"/>
      <c r="M216" s="966"/>
      <c r="N216" s="966"/>
      <c r="O216" s="966"/>
      <c r="P216" s="966"/>
      <c r="Q216" s="966"/>
      <c r="R216" s="966"/>
      <c r="S216" s="966"/>
      <c r="T216" s="966"/>
      <c r="U216" s="966"/>
      <c r="V216" s="966"/>
      <c r="W216" s="966"/>
    </row>
    <row r="217" ht="18.75" spans="1:23">
      <c r="A217" s="977"/>
      <c r="B217" s="977"/>
      <c r="C217" s="998"/>
      <c r="D217" s="997" t="s">
        <v>501</v>
      </c>
      <c r="E217" s="957"/>
      <c r="F217" s="957"/>
      <c r="G217" s="957"/>
      <c r="H217" s="957"/>
      <c r="I217" s="977"/>
      <c r="J217" s="977"/>
      <c r="K217" s="966"/>
      <c r="L217" s="966"/>
      <c r="M217" s="966"/>
      <c r="N217" s="966"/>
      <c r="O217" s="966"/>
      <c r="P217" s="966"/>
      <c r="Q217" s="966"/>
      <c r="R217" s="966"/>
      <c r="S217" s="966"/>
      <c r="T217" s="966"/>
      <c r="U217" s="966"/>
      <c r="V217" s="966"/>
      <c r="W217" s="966"/>
    </row>
    <row r="218" ht="18.75" spans="1:23">
      <c r="A218" s="958"/>
      <c r="B218" s="958"/>
      <c r="C218" s="959"/>
      <c r="D218" s="997" t="s">
        <v>502</v>
      </c>
      <c r="E218" s="957"/>
      <c r="F218" s="957"/>
      <c r="G218" s="957"/>
      <c r="H218" s="957"/>
      <c r="I218" s="958"/>
      <c r="J218" s="958"/>
      <c r="K218" s="966"/>
      <c r="L218" s="966"/>
      <c r="M218" s="966"/>
      <c r="N218" s="966"/>
      <c r="O218" s="966"/>
      <c r="P218" s="966"/>
      <c r="Q218" s="966"/>
      <c r="R218" s="966"/>
      <c r="S218" s="966"/>
      <c r="T218" s="966"/>
      <c r="U218" s="966"/>
      <c r="V218" s="966"/>
      <c r="W218" s="966"/>
    </row>
    <row r="219" ht="18.75" spans="1:23">
      <c r="A219" s="964"/>
      <c r="B219" s="978" t="s">
        <v>503</v>
      </c>
      <c r="C219" s="956"/>
      <c r="D219" s="964"/>
      <c r="E219" s="964"/>
      <c r="F219" s="964"/>
      <c r="G219" s="964"/>
      <c r="H219" s="999">
        <f>SUM(H200:H218)</f>
        <v>100</v>
      </c>
      <c r="I219" s="999">
        <f>SUM(I200:I218)</f>
        <v>90</v>
      </c>
      <c r="J219" s="964"/>
      <c r="K219" s="965"/>
      <c r="L219" s="965"/>
      <c r="M219" s="965"/>
      <c r="N219" s="965"/>
      <c r="O219" s="965"/>
      <c r="P219" s="965"/>
      <c r="Q219" s="965"/>
      <c r="R219" s="965"/>
      <c r="S219" s="965"/>
      <c r="T219" s="965"/>
      <c r="U219" s="965"/>
      <c r="V219" s="965"/>
      <c r="W219" s="965"/>
    </row>
    <row r="221" ht="25.5" spans="1:23">
      <c r="A221" s="872"/>
      <c r="B221" s="872"/>
      <c r="C221" s="872"/>
      <c r="D221" s="1000" t="s">
        <v>778</v>
      </c>
      <c r="E221" s="1000"/>
      <c r="F221" s="1000"/>
      <c r="G221" s="1000"/>
      <c r="H221" s="1000"/>
      <c r="I221" s="872"/>
      <c r="J221" s="872"/>
      <c r="K221" s="872"/>
      <c r="L221" s="872"/>
      <c r="M221" s="872"/>
      <c r="N221" s="872"/>
      <c r="O221" s="872"/>
      <c r="P221" s="872"/>
      <c r="Q221" s="872"/>
      <c r="R221" s="872"/>
      <c r="S221" s="872"/>
      <c r="T221" s="872"/>
      <c r="U221" s="872"/>
      <c r="V221" s="872"/>
      <c r="W221" s="872"/>
    </row>
    <row r="222" spans="1:23">
      <c r="A222" s="1001"/>
      <c r="B222" s="872"/>
      <c r="C222" s="872"/>
      <c r="D222" s="916"/>
      <c r="E222" s="916"/>
      <c r="F222" s="916"/>
      <c r="G222" s="916"/>
      <c r="H222" s="916"/>
      <c r="I222" s="872"/>
      <c r="J222" s="872"/>
      <c r="K222" s="872"/>
      <c r="L222" s="872"/>
      <c r="M222" s="872"/>
      <c r="N222" s="872"/>
      <c r="O222" s="872"/>
      <c r="P222" s="872"/>
      <c r="Q222" s="872"/>
      <c r="R222" s="872"/>
      <c r="S222" s="872"/>
      <c r="T222" s="872"/>
      <c r="U222" s="872"/>
      <c r="V222" s="872"/>
      <c r="W222" s="872"/>
    </row>
    <row r="223" spans="1:23">
      <c r="A223" s="1001"/>
      <c r="B223" s="872"/>
      <c r="C223" s="872"/>
      <c r="D223" s="1002"/>
      <c r="E223" s="1003" t="s">
        <v>779</v>
      </c>
      <c r="F223" s="1002"/>
      <c r="G223" s="1002"/>
      <c r="H223" s="1002"/>
      <c r="I223" s="872" t="s">
        <v>430</v>
      </c>
      <c r="J223" s="872"/>
      <c r="K223" s="872"/>
      <c r="L223" s="872"/>
      <c r="M223" s="872"/>
      <c r="N223" s="872"/>
      <c r="O223" s="872"/>
      <c r="P223" s="872"/>
      <c r="Q223" s="872"/>
      <c r="R223" s="872"/>
      <c r="S223" s="872"/>
      <c r="T223" s="872"/>
      <c r="U223" s="872"/>
      <c r="V223" s="872"/>
      <c r="W223" s="872"/>
    </row>
    <row r="224" spans="1:23">
      <c r="A224" s="941" t="s">
        <v>780</v>
      </c>
      <c r="B224" s="909" t="s">
        <v>677</v>
      </c>
      <c r="C224" s="909"/>
      <c r="D224" s="909"/>
      <c r="E224" s="909"/>
      <c r="F224" s="909"/>
      <c r="G224" s="909"/>
      <c r="H224" s="909"/>
      <c r="I224" s="904"/>
      <c r="J224" s="904"/>
      <c r="K224" s="916"/>
      <c r="L224" s="916"/>
      <c r="M224" s="916"/>
      <c r="N224" s="916"/>
      <c r="O224" s="916"/>
      <c r="P224" s="916"/>
      <c r="Q224" s="916"/>
      <c r="R224" s="916"/>
      <c r="S224" s="916"/>
      <c r="T224" s="916"/>
      <c r="U224" s="916"/>
      <c r="V224" s="916"/>
      <c r="W224" s="916"/>
    </row>
    <row r="225" spans="1:23">
      <c r="A225" s="893"/>
      <c r="B225" s="909"/>
      <c r="C225" s="909"/>
      <c r="D225" s="909"/>
      <c r="E225" s="909"/>
      <c r="F225" s="909"/>
      <c r="G225" s="909"/>
      <c r="H225" s="909"/>
      <c r="I225" s="904"/>
      <c r="J225" s="904"/>
      <c r="K225" s="916"/>
      <c r="L225" s="916"/>
      <c r="M225" s="916"/>
      <c r="N225" s="916"/>
      <c r="O225" s="916"/>
      <c r="P225" s="916"/>
      <c r="Q225" s="916"/>
      <c r="R225" s="916"/>
      <c r="S225" s="916"/>
      <c r="T225" s="916"/>
      <c r="U225" s="916"/>
      <c r="V225" s="916"/>
      <c r="W225" s="916"/>
    </row>
    <row r="226" spans="1:23">
      <c r="A226" s="910" t="s">
        <v>680</v>
      </c>
      <c r="B226" s="1004" t="s">
        <v>683</v>
      </c>
      <c r="C226" s="1005"/>
      <c r="D226" s="1005"/>
      <c r="E226" s="923"/>
      <c r="F226" s="910" t="s">
        <v>682</v>
      </c>
      <c r="G226" s="1004" t="s">
        <v>506</v>
      </c>
      <c r="H226" s="919"/>
      <c r="I226" s="919"/>
      <c r="J226" s="920"/>
      <c r="K226" s="916"/>
      <c r="L226" s="916"/>
      <c r="M226" s="916"/>
      <c r="N226" s="916"/>
      <c r="O226" s="916"/>
      <c r="P226" s="916"/>
      <c r="Q226" s="916"/>
      <c r="R226" s="916"/>
      <c r="S226" s="916"/>
      <c r="T226" s="916"/>
      <c r="U226" s="916"/>
      <c r="V226" s="916"/>
      <c r="W226" s="916"/>
    </row>
    <row r="227" spans="1:23">
      <c r="A227" s="941" t="s">
        <v>686</v>
      </c>
      <c r="B227" s="910"/>
      <c r="C227" s="1006" t="s">
        <v>355</v>
      </c>
      <c r="D227" s="1007"/>
      <c r="E227" s="1008"/>
      <c r="F227" s="873" t="s">
        <v>144</v>
      </c>
      <c r="G227" s="873" t="s">
        <v>356</v>
      </c>
      <c r="H227" s="873" t="s">
        <v>146</v>
      </c>
      <c r="I227" s="873" t="s">
        <v>147</v>
      </c>
      <c r="J227" s="873" t="s">
        <v>148</v>
      </c>
      <c r="K227" s="917"/>
      <c r="L227" s="917"/>
      <c r="M227" s="917"/>
      <c r="N227" s="917"/>
      <c r="O227" s="917"/>
      <c r="P227" s="917"/>
      <c r="Q227" s="917"/>
      <c r="R227" s="917"/>
      <c r="S227" s="917"/>
      <c r="T227" s="917"/>
      <c r="U227" s="917"/>
      <c r="V227" s="917"/>
      <c r="W227" s="917"/>
    </row>
    <row r="228" spans="1:23">
      <c r="A228" s="888"/>
      <c r="B228" s="910"/>
      <c r="C228" s="1009"/>
      <c r="D228" s="1010"/>
      <c r="E228" s="1011"/>
      <c r="F228" s="893"/>
      <c r="G228" s="893"/>
      <c r="H228" s="893"/>
      <c r="I228" s="893"/>
      <c r="J228" s="893"/>
      <c r="K228" s="921"/>
      <c r="L228" s="921"/>
      <c r="M228" s="921"/>
      <c r="N228" s="921"/>
      <c r="O228" s="921"/>
      <c r="P228" s="921"/>
      <c r="Q228" s="921"/>
      <c r="R228" s="921"/>
      <c r="S228" s="921"/>
      <c r="T228" s="921"/>
      <c r="U228" s="921"/>
      <c r="V228" s="921"/>
      <c r="W228" s="921"/>
    </row>
    <row r="229" ht="25.5" spans="1:23">
      <c r="A229" s="880"/>
      <c r="B229" s="910" t="s">
        <v>687</v>
      </c>
      <c r="C229" s="1006">
        <v>4.97</v>
      </c>
      <c r="D229" s="1007"/>
      <c r="E229" s="1008"/>
      <c r="F229" s="940">
        <v>47.2</v>
      </c>
      <c r="G229" s="1012">
        <v>29.8</v>
      </c>
      <c r="H229" s="909">
        <v>10</v>
      </c>
      <c r="I229" s="1030">
        <v>0.63135593220339</v>
      </c>
      <c r="J229" s="906">
        <v>0</v>
      </c>
      <c r="K229" s="1031"/>
      <c r="L229" s="1031"/>
      <c r="M229" s="1031"/>
      <c r="N229" s="1031"/>
      <c r="O229" s="1031"/>
      <c r="P229" s="1031"/>
      <c r="Q229" s="1031"/>
      <c r="R229" s="1031"/>
      <c r="S229" s="1031"/>
      <c r="T229" s="1031"/>
      <c r="U229" s="1031"/>
      <c r="V229" s="1031"/>
      <c r="W229" s="1031"/>
    </row>
    <row r="230" ht="38.25" spans="1:23">
      <c r="A230" s="880"/>
      <c r="B230" s="910" t="s">
        <v>688</v>
      </c>
      <c r="C230" s="1006">
        <v>4.97</v>
      </c>
      <c r="D230" s="1007"/>
      <c r="E230" s="1008"/>
      <c r="F230" s="940">
        <v>39.97</v>
      </c>
      <c r="G230" s="940">
        <v>22.57</v>
      </c>
      <c r="H230" s="910"/>
      <c r="I230" s="904"/>
      <c r="J230" s="904"/>
      <c r="K230" s="916"/>
      <c r="L230" s="916"/>
      <c r="M230" s="916"/>
      <c r="N230" s="916"/>
      <c r="O230" s="916"/>
      <c r="P230" s="916"/>
      <c r="Q230" s="916"/>
      <c r="R230" s="916"/>
      <c r="S230" s="916"/>
      <c r="T230" s="916"/>
      <c r="U230" s="916"/>
      <c r="V230" s="916"/>
      <c r="W230" s="916"/>
    </row>
    <row r="231" ht="22.2" customHeight="1" spans="1:23">
      <c r="A231" s="880"/>
      <c r="B231" s="910" t="s">
        <v>690</v>
      </c>
      <c r="C231" s="1006"/>
      <c r="D231" s="1007"/>
      <c r="E231" s="1008"/>
      <c r="F231" s="940">
        <v>7.23</v>
      </c>
      <c r="G231" s="940">
        <v>7.23</v>
      </c>
      <c r="H231" s="910"/>
      <c r="I231" s="904"/>
      <c r="J231" s="904"/>
      <c r="K231" s="916"/>
      <c r="L231" s="916"/>
      <c r="M231" s="916"/>
      <c r="N231" s="916"/>
      <c r="O231" s="916"/>
      <c r="P231" s="916"/>
      <c r="Q231" s="916"/>
      <c r="R231" s="916"/>
      <c r="S231" s="916"/>
      <c r="T231" s="916"/>
      <c r="U231" s="916"/>
      <c r="V231" s="916"/>
      <c r="W231" s="916"/>
    </row>
    <row r="232" ht="10.95" customHeight="1" spans="1:23">
      <c r="A232" s="882"/>
      <c r="B232" s="910" t="s">
        <v>692</v>
      </c>
      <c r="C232" s="1006"/>
      <c r="D232" s="1007"/>
      <c r="E232" s="1008"/>
      <c r="F232" s="940"/>
      <c r="G232" s="940"/>
      <c r="H232" s="910"/>
      <c r="I232" s="904"/>
      <c r="J232" s="904"/>
      <c r="K232" s="916"/>
      <c r="L232" s="916"/>
      <c r="M232" s="916"/>
      <c r="N232" s="916"/>
      <c r="O232" s="916"/>
      <c r="P232" s="916"/>
      <c r="Q232" s="916"/>
      <c r="R232" s="916"/>
      <c r="S232" s="916"/>
      <c r="T232" s="916"/>
      <c r="U232" s="916"/>
      <c r="V232" s="916"/>
      <c r="W232" s="916"/>
    </row>
    <row r="233" spans="1:23">
      <c r="A233" s="909" t="s">
        <v>176</v>
      </c>
      <c r="B233" s="909" t="s">
        <v>177</v>
      </c>
      <c r="C233" s="909"/>
      <c r="D233" s="909"/>
      <c r="E233" s="909" t="s">
        <v>178</v>
      </c>
      <c r="F233" s="909"/>
      <c r="G233" s="909"/>
      <c r="H233" s="909"/>
      <c r="I233" s="904"/>
      <c r="J233" s="904"/>
      <c r="K233" s="916"/>
      <c r="L233" s="916"/>
      <c r="M233" s="916"/>
      <c r="N233" s="916"/>
      <c r="O233" s="916"/>
      <c r="P233" s="916"/>
      <c r="Q233" s="916"/>
      <c r="R233" s="916"/>
      <c r="S233" s="916"/>
      <c r="T233" s="916"/>
      <c r="U233" s="916"/>
      <c r="V233" s="916"/>
      <c r="W233" s="916"/>
    </row>
    <row r="234" spans="1:23">
      <c r="A234" s="909"/>
      <c r="B234" s="910" t="s">
        <v>781</v>
      </c>
      <c r="C234" s="910"/>
      <c r="D234" s="910"/>
      <c r="E234" s="910" t="s">
        <v>782</v>
      </c>
      <c r="F234" s="910"/>
      <c r="G234" s="910"/>
      <c r="H234" s="910"/>
      <c r="I234" s="904"/>
      <c r="J234" s="904"/>
      <c r="K234" s="916"/>
      <c r="L234" s="916"/>
      <c r="M234" s="916"/>
      <c r="N234" s="916"/>
      <c r="O234" s="916"/>
      <c r="P234" s="916"/>
      <c r="Q234" s="916"/>
      <c r="R234" s="916"/>
      <c r="S234" s="916"/>
      <c r="T234" s="916"/>
      <c r="U234" s="916"/>
      <c r="V234" s="916"/>
      <c r="W234" s="916"/>
    </row>
    <row r="235" ht="40.5" spans="1:23">
      <c r="A235" s="626" t="s">
        <v>195</v>
      </c>
      <c r="B235" s="626" t="s">
        <v>196</v>
      </c>
      <c r="C235" s="626" t="s">
        <v>197</v>
      </c>
      <c r="D235" s="626" t="s">
        <v>442</v>
      </c>
      <c r="E235" s="626" t="s">
        <v>443</v>
      </c>
      <c r="F235" s="626" t="s">
        <v>444</v>
      </c>
      <c r="G235" s="626" t="s">
        <v>369</v>
      </c>
      <c r="H235" s="626" t="s">
        <v>146</v>
      </c>
      <c r="I235" s="626" t="s">
        <v>148</v>
      </c>
      <c r="J235" s="893" t="s">
        <v>445</v>
      </c>
      <c r="K235" s="921"/>
      <c r="L235" s="921"/>
      <c r="M235" s="921"/>
      <c r="N235" s="921"/>
      <c r="O235" s="921"/>
      <c r="P235" s="921"/>
      <c r="Q235" s="921"/>
      <c r="R235" s="921"/>
      <c r="S235" s="921"/>
      <c r="T235" s="921"/>
      <c r="U235" s="921"/>
      <c r="V235" s="921"/>
      <c r="W235" s="921"/>
    </row>
    <row r="236" ht="84" spans="1:23">
      <c r="A236" s="624"/>
      <c r="B236" s="624"/>
      <c r="C236" s="665" t="s">
        <v>448</v>
      </c>
      <c r="D236" s="665" t="s">
        <v>449</v>
      </c>
      <c r="E236" s="665" t="s">
        <v>450</v>
      </c>
      <c r="F236" s="778">
        <v>1</v>
      </c>
      <c r="G236" s="778">
        <f>29.8/47.2</f>
        <v>0.63135593220339</v>
      </c>
      <c r="H236" s="625">
        <v>10</v>
      </c>
      <c r="I236" s="625">
        <v>0</v>
      </c>
      <c r="J236" s="905"/>
      <c r="K236" s="921"/>
      <c r="L236" s="921"/>
      <c r="M236" s="921"/>
      <c r="N236" s="921"/>
      <c r="O236" s="921"/>
      <c r="P236" s="921"/>
      <c r="Q236" s="921"/>
      <c r="R236" s="921"/>
      <c r="S236" s="921"/>
      <c r="T236" s="921"/>
      <c r="U236" s="921"/>
      <c r="V236" s="921"/>
      <c r="W236" s="921"/>
    </row>
    <row r="237" ht="36" spans="1:23">
      <c r="A237" s="624" t="s">
        <v>446</v>
      </c>
      <c r="B237" s="1013" t="s">
        <v>447</v>
      </c>
      <c r="C237" s="665" t="s">
        <v>783</v>
      </c>
      <c r="D237" s="665" t="s">
        <v>616</v>
      </c>
      <c r="E237" s="665" t="s">
        <v>784</v>
      </c>
      <c r="F237" s="778">
        <v>1</v>
      </c>
      <c r="G237" s="778">
        <v>1</v>
      </c>
      <c r="H237" s="625">
        <v>10</v>
      </c>
      <c r="I237" s="625">
        <v>10</v>
      </c>
      <c r="J237" s="905"/>
      <c r="K237" s="921"/>
      <c r="L237" s="921"/>
      <c r="M237" s="921"/>
      <c r="N237" s="921"/>
      <c r="O237" s="921"/>
      <c r="P237" s="921"/>
      <c r="Q237" s="921"/>
      <c r="R237" s="921"/>
      <c r="S237" s="921"/>
      <c r="T237" s="921"/>
      <c r="U237" s="921"/>
      <c r="V237" s="921"/>
      <c r="W237" s="921"/>
    </row>
    <row r="238" ht="44.4" customHeight="1" spans="1:23">
      <c r="A238" s="888"/>
      <c r="B238" s="217" t="s">
        <v>458</v>
      </c>
      <c r="C238" s="665" t="s">
        <v>254</v>
      </c>
      <c r="D238" s="627" t="s">
        <v>490</v>
      </c>
      <c r="E238" s="627"/>
      <c r="F238" s="778">
        <v>1</v>
      </c>
      <c r="G238" s="778">
        <v>1</v>
      </c>
      <c r="H238" s="625">
        <v>5</v>
      </c>
      <c r="I238" s="906">
        <v>5</v>
      </c>
      <c r="J238" s="904"/>
      <c r="K238" s="916"/>
      <c r="L238" s="916"/>
      <c r="M238" s="916"/>
      <c r="N238" s="916"/>
      <c r="O238" s="916"/>
      <c r="P238" s="916"/>
      <c r="Q238" s="916"/>
      <c r="R238" s="916"/>
      <c r="S238" s="916"/>
      <c r="T238" s="916"/>
      <c r="U238" s="916"/>
      <c r="V238" s="916"/>
      <c r="W238" s="916"/>
    </row>
    <row r="239" ht="69" customHeight="1" spans="1:23">
      <c r="A239" s="888"/>
      <c r="B239" s="217"/>
      <c r="C239" s="665" t="s">
        <v>258</v>
      </c>
      <c r="D239" s="627" t="s">
        <v>525</v>
      </c>
      <c r="E239" s="627"/>
      <c r="F239" s="778">
        <v>1</v>
      </c>
      <c r="G239" s="778">
        <v>1</v>
      </c>
      <c r="H239" s="625">
        <v>5</v>
      </c>
      <c r="I239" s="906">
        <v>5</v>
      </c>
      <c r="J239" s="904"/>
      <c r="K239" s="916"/>
      <c r="L239" s="916"/>
      <c r="M239" s="916"/>
      <c r="N239" s="916"/>
      <c r="O239" s="916"/>
      <c r="P239" s="916"/>
      <c r="Q239" s="916"/>
      <c r="R239" s="916"/>
      <c r="S239" s="916"/>
      <c r="T239" s="916"/>
      <c r="U239" s="916"/>
      <c r="V239" s="916"/>
      <c r="W239" s="916"/>
    </row>
    <row r="240" ht="36" spans="1:23">
      <c r="A240" s="888"/>
      <c r="B240" s="217"/>
      <c r="C240" s="665" t="s">
        <v>785</v>
      </c>
      <c r="D240" s="627" t="s">
        <v>616</v>
      </c>
      <c r="E240" s="627" t="s">
        <v>786</v>
      </c>
      <c r="F240" s="778">
        <v>1</v>
      </c>
      <c r="G240" s="778">
        <v>1</v>
      </c>
      <c r="H240" s="625">
        <v>10</v>
      </c>
      <c r="I240" s="906">
        <v>10</v>
      </c>
      <c r="J240" s="904"/>
      <c r="K240" s="916"/>
      <c r="L240" s="916"/>
      <c r="M240" s="916"/>
      <c r="N240" s="916"/>
      <c r="O240" s="916"/>
      <c r="P240" s="916"/>
      <c r="Q240" s="916"/>
      <c r="R240" s="916"/>
      <c r="S240" s="916"/>
      <c r="T240" s="916"/>
      <c r="U240" s="916"/>
      <c r="V240" s="916"/>
      <c r="W240" s="916"/>
    </row>
    <row r="241" spans="1:23">
      <c r="A241" s="888"/>
      <c r="B241" s="217"/>
      <c r="C241" s="665"/>
      <c r="D241" s="627"/>
      <c r="E241" s="627"/>
      <c r="F241" s="625"/>
      <c r="G241" s="625"/>
      <c r="H241" s="625"/>
      <c r="I241" s="906"/>
      <c r="J241" s="904"/>
      <c r="K241" s="916"/>
      <c r="L241" s="916"/>
      <c r="M241" s="916"/>
      <c r="N241" s="916"/>
      <c r="O241" s="916"/>
      <c r="P241" s="916"/>
      <c r="Q241" s="916"/>
      <c r="R241" s="916"/>
      <c r="S241" s="916"/>
      <c r="T241" s="916"/>
      <c r="U241" s="916"/>
      <c r="V241" s="916"/>
      <c r="W241" s="916"/>
    </row>
    <row r="242" spans="1:23">
      <c r="A242" s="888"/>
      <c r="B242" s="786" t="s">
        <v>463</v>
      </c>
      <c r="C242" s="665"/>
      <c r="D242" s="665"/>
      <c r="E242" s="627"/>
      <c r="F242" s="778"/>
      <c r="G242" s="625"/>
      <c r="H242" s="625"/>
      <c r="I242" s="906"/>
      <c r="J242" s="904"/>
      <c r="K242" s="916"/>
      <c r="L242" s="916"/>
      <c r="M242" s="916"/>
      <c r="N242" s="916"/>
      <c r="O242" s="916"/>
      <c r="P242" s="916"/>
      <c r="Q242" s="916"/>
      <c r="R242" s="916"/>
      <c r="S242" s="916"/>
      <c r="T242" s="916"/>
      <c r="U242" s="916"/>
      <c r="V242" s="916"/>
      <c r="W242" s="916"/>
    </row>
    <row r="243" ht="24" spans="1:23">
      <c r="A243" s="888"/>
      <c r="B243" s="1014"/>
      <c r="C243" s="627" t="s">
        <v>270</v>
      </c>
      <c r="D243" s="665" t="s">
        <v>616</v>
      </c>
      <c r="E243" s="627" t="s">
        <v>617</v>
      </c>
      <c r="F243" s="778">
        <v>1</v>
      </c>
      <c r="G243" s="778">
        <v>1</v>
      </c>
      <c r="H243" s="625">
        <v>15</v>
      </c>
      <c r="I243" s="906">
        <v>15</v>
      </c>
      <c r="J243" s="904"/>
      <c r="K243" s="916"/>
      <c r="L243" s="916"/>
      <c r="M243" s="916"/>
      <c r="N243" s="916"/>
      <c r="O243" s="916"/>
      <c r="P243" s="916"/>
      <c r="Q243" s="916"/>
      <c r="R243" s="916"/>
      <c r="S243" s="916"/>
      <c r="T243" s="916"/>
      <c r="U243" s="916"/>
      <c r="V243" s="916"/>
      <c r="W243" s="916"/>
    </row>
    <row r="244" spans="1:23">
      <c r="A244" s="888"/>
      <c r="B244" s="217" t="s">
        <v>474</v>
      </c>
      <c r="C244" s="627"/>
      <c r="D244" s="627"/>
      <c r="E244" s="627"/>
      <c r="F244" s="778"/>
      <c r="G244" s="625"/>
      <c r="H244" s="625"/>
      <c r="I244" s="906"/>
      <c r="J244" s="904"/>
      <c r="K244" s="916"/>
      <c r="L244" s="916"/>
      <c r="M244" s="916"/>
      <c r="N244" s="916"/>
      <c r="O244" s="916"/>
      <c r="P244" s="916"/>
      <c r="Q244" s="916"/>
      <c r="R244" s="916"/>
      <c r="S244" s="916"/>
      <c r="T244" s="916"/>
      <c r="U244" s="916"/>
      <c r="V244" s="916"/>
      <c r="W244" s="916"/>
    </row>
    <row r="245" ht="72" spans="1:23">
      <c r="A245" s="893"/>
      <c r="B245" s="217"/>
      <c r="C245" s="627" t="s">
        <v>290</v>
      </c>
      <c r="D245" s="627" t="s">
        <v>787</v>
      </c>
      <c r="E245" s="627" t="s">
        <v>536</v>
      </c>
      <c r="F245" s="778">
        <v>1</v>
      </c>
      <c r="G245" s="778">
        <v>1</v>
      </c>
      <c r="H245" s="625">
        <v>15</v>
      </c>
      <c r="I245" s="906">
        <v>15</v>
      </c>
      <c r="J245" s="904"/>
      <c r="K245" s="916"/>
      <c r="L245" s="916"/>
      <c r="M245" s="916"/>
      <c r="N245" s="916"/>
      <c r="O245" s="916"/>
      <c r="P245" s="916"/>
      <c r="Q245" s="916"/>
      <c r="R245" s="916"/>
      <c r="S245" s="916"/>
      <c r="T245" s="916"/>
      <c r="U245" s="916"/>
      <c r="V245" s="916"/>
      <c r="W245" s="916"/>
    </row>
    <row r="246" spans="1:23">
      <c r="A246" s="888" t="s">
        <v>618</v>
      </c>
      <c r="B246" s="1015"/>
      <c r="C246" s="904"/>
      <c r="D246" s="879"/>
      <c r="E246" s="904"/>
      <c r="F246" s="1016"/>
      <c r="G246" s="906"/>
      <c r="H246" s="906"/>
      <c r="I246" s="906"/>
      <c r="J246" s="904"/>
      <c r="K246" s="916"/>
      <c r="L246" s="916"/>
      <c r="M246" s="916"/>
      <c r="N246" s="916"/>
      <c r="O246" s="916"/>
      <c r="P246" s="916"/>
      <c r="Q246" s="916"/>
      <c r="R246" s="916"/>
      <c r="S246" s="916"/>
      <c r="T246" s="916"/>
      <c r="U246" s="916"/>
      <c r="V246" s="916"/>
      <c r="W246" s="916"/>
    </row>
    <row r="247" spans="1:23">
      <c r="A247" s="888"/>
      <c r="B247" s="800" t="s">
        <v>316</v>
      </c>
      <c r="C247" s="904"/>
      <c r="D247" s="879"/>
      <c r="E247" s="879"/>
      <c r="F247" s="905"/>
      <c r="G247" s="905"/>
      <c r="H247" s="905"/>
      <c r="I247" s="906"/>
      <c r="J247" s="904"/>
      <c r="K247" s="916"/>
      <c r="L247" s="916"/>
      <c r="M247" s="916"/>
      <c r="N247" s="916"/>
      <c r="O247" s="916"/>
      <c r="P247" s="916"/>
      <c r="Q247" s="916"/>
      <c r="R247" s="916"/>
      <c r="S247" s="916"/>
      <c r="T247" s="916"/>
      <c r="U247" s="916"/>
      <c r="V247" s="916"/>
      <c r="W247" s="916"/>
    </row>
    <row r="248" ht="34.95" customHeight="1" spans="1:23">
      <c r="A248" s="893"/>
      <c r="B248" s="1017"/>
      <c r="C248" s="904" t="s">
        <v>788</v>
      </c>
      <c r="D248" s="879" t="s">
        <v>789</v>
      </c>
      <c r="E248" s="904" t="s">
        <v>496</v>
      </c>
      <c r="F248" s="906" t="s">
        <v>547</v>
      </c>
      <c r="G248" s="906" t="s">
        <v>547</v>
      </c>
      <c r="H248" s="906">
        <v>20</v>
      </c>
      <c r="I248" s="906">
        <v>19</v>
      </c>
      <c r="J248" s="904"/>
      <c r="K248" s="916"/>
      <c r="L248" s="916"/>
      <c r="M248" s="916"/>
      <c r="N248" s="916"/>
      <c r="O248" s="916"/>
      <c r="P248" s="916"/>
      <c r="Q248" s="916"/>
      <c r="R248" s="916"/>
      <c r="S248" s="916"/>
      <c r="T248" s="916"/>
      <c r="U248" s="916"/>
      <c r="V248" s="916"/>
      <c r="W248" s="916"/>
    </row>
    <row r="249" spans="1:23">
      <c r="A249" s="800" t="s">
        <v>386</v>
      </c>
      <c r="B249" s="800" t="s">
        <v>497</v>
      </c>
      <c r="C249" s="800" t="s">
        <v>548</v>
      </c>
      <c r="D249" s="904" t="s">
        <v>498</v>
      </c>
      <c r="E249" s="800" t="s">
        <v>790</v>
      </c>
      <c r="F249" s="1018">
        <v>0.9</v>
      </c>
      <c r="G249" s="1018">
        <v>0.9</v>
      </c>
      <c r="H249" s="800">
        <v>10</v>
      </c>
      <c r="I249" s="1032">
        <v>10</v>
      </c>
      <c r="J249" s="1033"/>
      <c r="K249" s="916"/>
      <c r="L249" s="916"/>
      <c r="M249" s="916"/>
      <c r="N249" s="916"/>
      <c r="O249" s="916"/>
      <c r="P249" s="916"/>
      <c r="Q249" s="916"/>
      <c r="R249" s="916"/>
      <c r="S249" s="916"/>
      <c r="T249" s="916"/>
      <c r="U249" s="916"/>
      <c r="V249" s="916"/>
      <c r="W249" s="916"/>
    </row>
    <row r="250" spans="1:23">
      <c r="A250" s="888"/>
      <c r="B250" s="888"/>
      <c r="C250" s="888"/>
      <c r="D250" s="904" t="s">
        <v>500</v>
      </c>
      <c r="E250" s="888"/>
      <c r="F250" s="888"/>
      <c r="G250" s="888"/>
      <c r="H250" s="888"/>
      <c r="I250" s="650"/>
      <c r="J250" s="1034"/>
      <c r="K250" s="916"/>
      <c r="L250" s="916"/>
      <c r="M250" s="916"/>
      <c r="N250" s="916"/>
      <c r="O250" s="916"/>
      <c r="P250" s="916"/>
      <c r="Q250" s="916"/>
      <c r="R250" s="916"/>
      <c r="S250" s="916"/>
      <c r="T250" s="916"/>
      <c r="U250" s="916"/>
      <c r="V250" s="916"/>
      <c r="W250" s="916"/>
    </row>
    <row r="251" spans="1:23">
      <c r="A251" s="888"/>
      <c r="B251" s="888"/>
      <c r="C251" s="888"/>
      <c r="D251" s="904" t="s">
        <v>501</v>
      </c>
      <c r="E251" s="888"/>
      <c r="F251" s="888"/>
      <c r="G251" s="888"/>
      <c r="H251" s="888"/>
      <c r="I251" s="650"/>
      <c r="J251" s="904"/>
      <c r="K251" s="916"/>
      <c r="L251" s="916"/>
      <c r="M251" s="916"/>
      <c r="N251" s="916"/>
      <c r="O251" s="916"/>
      <c r="P251" s="916"/>
      <c r="Q251" s="916"/>
      <c r="R251" s="916"/>
      <c r="S251" s="916"/>
      <c r="T251" s="916"/>
      <c r="U251" s="916"/>
      <c r="V251" s="916"/>
      <c r="W251" s="916"/>
    </row>
    <row r="252" spans="1:23">
      <c r="A252" s="893"/>
      <c r="B252" s="893"/>
      <c r="C252" s="893"/>
      <c r="D252" s="904" t="s">
        <v>502</v>
      </c>
      <c r="E252" s="893"/>
      <c r="F252" s="893"/>
      <c r="G252" s="893"/>
      <c r="H252" s="893"/>
      <c r="I252" s="651"/>
      <c r="J252" s="904"/>
      <c r="K252" s="916"/>
      <c r="L252" s="916"/>
      <c r="M252" s="916"/>
      <c r="N252" s="916"/>
      <c r="O252" s="916"/>
      <c r="P252" s="916"/>
      <c r="Q252" s="916"/>
      <c r="R252" s="916"/>
      <c r="S252" s="916"/>
      <c r="T252" s="916"/>
      <c r="U252" s="916"/>
      <c r="V252" s="916"/>
      <c r="W252" s="916"/>
    </row>
    <row r="253" spans="1:23">
      <c r="A253" s="904"/>
      <c r="B253" s="217" t="s">
        <v>503</v>
      </c>
      <c r="C253" s="904"/>
      <c r="D253" s="904"/>
      <c r="E253" s="904"/>
      <c r="F253" s="906"/>
      <c r="G253" s="906"/>
      <c r="H253" s="906">
        <f>SUM(H236:H252)</f>
        <v>100</v>
      </c>
      <c r="I253" s="906">
        <f>SUM(I236:I252)</f>
        <v>89</v>
      </c>
      <c r="J253" s="904"/>
      <c r="K253" s="916"/>
      <c r="L253" s="916"/>
      <c r="M253" s="916"/>
      <c r="N253" s="916"/>
      <c r="O253" s="916"/>
      <c r="P253" s="916"/>
      <c r="Q253" s="916"/>
      <c r="R253" s="916"/>
      <c r="S253" s="916"/>
      <c r="T253" s="916"/>
      <c r="U253" s="916"/>
      <c r="V253" s="916"/>
      <c r="W253" s="916"/>
    </row>
    <row r="256" spans="1:9">
      <c r="A256" s="1019" t="s">
        <v>791</v>
      </c>
      <c r="B256" s="1020"/>
      <c r="C256" s="1020"/>
      <c r="D256" s="1020"/>
      <c r="E256" s="1020"/>
      <c r="F256" s="1020"/>
      <c r="G256" s="1020"/>
      <c r="H256" s="1020"/>
      <c r="I256" s="1020"/>
    </row>
    <row r="257" spans="1:9">
      <c r="A257" s="1020"/>
      <c r="B257" s="1020"/>
      <c r="C257" s="1020"/>
      <c r="D257" s="1020"/>
      <c r="E257" s="1020"/>
      <c r="F257" s="1020"/>
      <c r="G257" s="1020"/>
      <c r="H257" s="1020"/>
      <c r="I257" s="1020"/>
    </row>
    <row r="258" spans="1:9">
      <c r="A258" s="1035" t="s">
        <v>676</v>
      </c>
      <c r="B258" s="1035" t="s">
        <v>677</v>
      </c>
      <c r="C258" s="1035"/>
      <c r="D258" s="1035"/>
      <c r="E258" s="1035"/>
      <c r="F258" s="1035"/>
      <c r="G258" s="1035"/>
      <c r="H258" s="1035"/>
      <c r="I258" s="1035"/>
    </row>
    <row r="259" spans="1:9">
      <c r="A259" s="1035" t="s">
        <v>679</v>
      </c>
      <c r="B259" s="1035"/>
      <c r="C259" s="1035"/>
      <c r="D259" s="1035"/>
      <c r="E259" s="1035"/>
      <c r="F259" s="1035"/>
      <c r="G259" s="1035"/>
      <c r="H259" s="1035"/>
      <c r="I259" s="1035"/>
    </row>
    <row r="260" spans="1:9">
      <c r="A260" s="1036" t="s">
        <v>680</v>
      </c>
      <c r="B260" s="1036" t="s">
        <v>681</v>
      </c>
      <c r="C260" s="1036"/>
      <c r="D260" s="1036"/>
      <c r="E260" s="1036"/>
      <c r="F260" s="1035" t="s">
        <v>682</v>
      </c>
      <c r="G260" s="1036" t="s">
        <v>387</v>
      </c>
      <c r="H260" s="1036"/>
      <c r="I260" s="1036"/>
    </row>
    <row r="261" spans="1:9">
      <c r="A261" s="1035" t="s">
        <v>685</v>
      </c>
      <c r="B261" s="1036"/>
      <c r="C261" s="1036"/>
      <c r="D261" s="1035" t="s">
        <v>143</v>
      </c>
      <c r="E261" s="1035" t="s">
        <v>145</v>
      </c>
      <c r="F261" s="1037" t="s">
        <v>145</v>
      </c>
      <c r="G261" s="1037" t="s">
        <v>146</v>
      </c>
      <c r="H261" s="1037" t="s">
        <v>147</v>
      </c>
      <c r="I261" s="1037" t="s">
        <v>148</v>
      </c>
    </row>
    <row r="262" spans="1:9">
      <c r="A262" s="1035"/>
      <c r="B262" s="1036"/>
      <c r="C262" s="1036"/>
      <c r="D262" s="1035" t="s">
        <v>157</v>
      </c>
      <c r="E262" s="1035" t="s">
        <v>157</v>
      </c>
      <c r="F262" s="1037" t="s">
        <v>158</v>
      </c>
      <c r="G262" s="1037"/>
      <c r="H262" s="1037"/>
      <c r="I262" s="1037"/>
    </row>
    <row r="263" spans="1:9">
      <c r="A263" s="1035"/>
      <c r="B263" s="1036" t="s">
        <v>687</v>
      </c>
      <c r="C263" s="1036"/>
      <c r="D263" s="910">
        <v>23.18</v>
      </c>
      <c r="E263" s="1038">
        <f>SUM(E264:E266)</f>
        <v>236.16</v>
      </c>
      <c r="F263" s="1038">
        <f>F264+F265</f>
        <v>218.86</v>
      </c>
      <c r="G263" s="910">
        <v>10</v>
      </c>
      <c r="H263" s="1039">
        <f>F263/E263</f>
        <v>0.926744579945799</v>
      </c>
      <c r="I263" s="1036">
        <v>6</v>
      </c>
    </row>
    <row r="264" spans="1:9">
      <c r="A264" s="1035"/>
      <c r="B264" s="1036" t="s">
        <v>688</v>
      </c>
      <c r="C264" s="1036"/>
      <c r="D264" s="1036">
        <f>D263</f>
        <v>23.18</v>
      </c>
      <c r="E264" s="1040">
        <v>22</v>
      </c>
      <c r="F264" s="1040">
        <v>4.7</v>
      </c>
      <c r="G264" s="1036"/>
      <c r="H264" s="1036"/>
      <c r="I264" s="1036"/>
    </row>
    <row r="265" spans="1:9">
      <c r="A265" s="1035"/>
      <c r="B265" s="1041" t="s">
        <v>689</v>
      </c>
      <c r="C265" s="1041"/>
      <c r="D265" s="1036"/>
      <c r="E265" s="1040">
        <v>214.16</v>
      </c>
      <c r="F265" s="1040">
        <v>214.16</v>
      </c>
      <c r="G265" s="1036"/>
      <c r="H265" s="1036"/>
      <c r="I265" s="1036"/>
    </row>
    <row r="266" spans="1:9">
      <c r="A266" s="1035"/>
      <c r="B266" s="1042" t="s">
        <v>691</v>
      </c>
      <c r="C266" s="1042"/>
      <c r="D266" s="1036"/>
      <c r="E266" s="1040"/>
      <c r="F266" s="1036"/>
      <c r="G266" s="1036"/>
      <c r="H266" s="1036"/>
      <c r="I266" s="1036"/>
    </row>
    <row r="267" spans="1:9">
      <c r="A267" s="909" t="s">
        <v>176</v>
      </c>
      <c r="B267" s="909" t="s">
        <v>177</v>
      </c>
      <c r="C267" s="909"/>
      <c r="D267" s="909"/>
      <c r="E267" s="909"/>
      <c r="F267" s="909" t="s">
        <v>178</v>
      </c>
      <c r="G267" s="909"/>
      <c r="H267" s="909"/>
      <c r="I267" s="909"/>
    </row>
    <row r="268" spans="1:9">
      <c r="A268" s="909"/>
      <c r="B268" s="910" t="s">
        <v>392</v>
      </c>
      <c r="C268" s="910"/>
      <c r="D268" s="910"/>
      <c r="E268" s="910"/>
      <c r="F268" s="910" t="s">
        <v>792</v>
      </c>
      <c r="G268" s="910"/>
      <c r="H268" s="910"/>
      <c r="I268" s="910"/>
    </row>
    <row r="269" spans="1:9">
      <c r="A269" s="909"/>
      <c r="B269" s="910" t="s">
        <v>394</v>
      </c>
      <c r="C269" s="910"/>
      <c r="D269" s="910"/>
      <c r="E269" s="910"/>
      <c r="F269" s="910" t="s">
        <v>793</v>
      </c>
      <c r="G269" s="910"/>
      <c r="H269" s="910"/>
      <c r="I269" s="910"/>
    </row>
    <row r="270" spans="1:9">
      <c r="A270" s="909"/>
      <c r="B270" s="910" t="s">
        <v>794</v>
      </c>
      <c r="C270" s="910"/>
      <c r="D270" s="910"/>
      <c r="E270" s="910"/>
      <c r="F270" s="910" t="s">
        <v>795</v>
      </c>
      <c r="G270" s="910"/>
      <c r="H270" s="910"/>
      <c r="I270" s="910"/>
    </row>
    <row r="271" spans="1:9">
      <c r="A271" s="909"/>
      <c r="B271" s="910"/>
      <c r="C271" s="910"/>
      <c r="D271" s="910"/>
      <c r="E271" s="910"/>
      <c r="F271" s="910" t="s">
        <v>796</v>
      </c>
      <c r="G271" s="910"/>
      <c r="H271" s="910"/>
      <c r="I271" s="910"/>
    </row>
    <row r="272" spans="1:9">
      <c r="A272" s="909"/>
      <c r="B272" s="910"/>
      <c r="C272" s="910"/>
      <c r="D272" s="910"/>
      <c r="E272" s="910"/>
      <c r="F272" s="910" t="s">
        <v>797</v>
      </c>
      <c r="G272" s="910"/>
      <c r="H272" s="910"/>
      <c r="I272" s="910"/>
    </row>
    <row r="273" spans="1:9">
      <c r="A273" s="909"/>
      <c r="B273" s="910"/>
      <c r="C273" s="910"/>
      <c r="D273" s="910"/>
      <c r="E273" s="910"/>
      <c r="F273" s="910"/>
      <c r="G273" s="910"/>
      <c r="H273" s="910"/>
      <c r="I273" s="910"/>
    </row>
    <row r="274" spans="1:9">
      <c r="A274" s="909"/>
      <c r="B274" s="910"/>
      <c r="C274" s="910"/>
      <c r="D274" s="910"/>
      <c r="E274" s="910"/>
      <c r="F274" s="910"/>
      <c r="G274" s="910"/>
      <c r="H274" s="910"/>
      <c r="I274" s="910"/>
    </row>
    <row r="275" spans="1:9">
      <c r="A275" s="909"/>
      <c r="B275" s="910"/>
      <c r="C275" s="910"/>
      <c r="D275" s="910"/>
      <c r="E275" s="910"/>
      <c r="F275" s="910"/>
      <c r="G275" s="910"/>
      <c r="H275" s="910"/>
      <c r="I275" s="910"/>
    </row>
    <row r="276" spans="1:9">
      <c r="A276" s="909"/>
      <c r="B276" s="910"/>
      <c r="C276" s="910"/>
      <c r="D276" s="910"/>
      <c r="E276" s="910"/>
      <c r="F276" s="910"/>
      <c r="G276" s="910"/>
      <c r="H276" s="910"/>
      <c r="I276" s="910"/>
    </row>
    <row r="277" spans="1:9">
      <c r="A277" s="909" t="s">
        <v>654</v>
      </c>
      <c r="B277" s="909" t="s">
        <v>195</v>
      </c>
      <c r="C277" s="909" t="s">
        <v>196</v>
      </c>
      <c r="D277" s="909" t="s">
        <v>197</v>
      </c>
      <c r="E277" s="909" t="s">
        <v>198</v>
      </c>
      <c r="F277" s="909" t="s">
        <v>199</v>
      </c>
      <c r="G277" s="909" t="s">
        <v>146</v>
      </c>
      <c r="H277" s="909" t="s">
        <v>148</v>
      </c>
      <c r="I277" s="909" t="s">
        <v>200</v>
      </c>
    </row>
    <row r="278" spans="1:9">
      <c r="A278" s="909" t="s">
        <v>655</v>
      </c>
      <c r="B278" s="909"/>
      <c r="C278" s="909"/>
      <c r="D278" s="909"/>
      <c r="E278" s="909" t="s">
        <v>208</v>
      </c>
      <c r="F278" s="909" t="s">
        <v>209</v>
      </c>
      <c r="G278" s="909"/>
      <c r="H278" s="909"/>
      <c r="I278" s="909" t="s">
        <v>210</v>
      </c>
    </row>
    <row r="279" ht="14.25" spans="1:9">
      <c r="A279" s="909" t="s">
        <v>656</v>
      </c>
      <c r="B279" s="909"/>
      <c r="C279" s="909"/>
      <c r="D279" s="909"/>
      <c r="E279" s="383"/>
      <c r="F279" s="383"/>
      <c r="G279" s="909"/>
      <c r="H279" s="909"/>
      <c r="I279" s="909" t="s">
        <v>211</v>
      </c>
    </row>
    <row r="280" spans="1:9">
      <c r="A280" s="909" t="s">
        <v>657</v>
      </c>
      <c r="B280" s="1043" t="s">
        <v>446</v>
      </c>
      <c r="C280" s="909" t="s">
        <v>447</v>
      </c>
      <c r="D280" s="910" t="s">
        <v>798</v>
      </c>
      <c r="E280" s="1044" t="s">
        <v>636</v>
      </c>
      <c r="F280" s="1044" t="s">
        <v>636</v>
      </c>
      <c r="G280" s="910">
        <v>10</v>
      </c>
      <c r="H280" s="910">
        <v>10</v>
      </c>
      <c r="I280" s="910"/>
    </row>
    <row r="281" ht="37.2" customHeight="1" spans="1:9">
      <c r="A281" s="383"/>
      <c r="B281" s="1045"/>
      <c r="C281" s="1035" t="s">
        <v>458</v>
      </c>
      <c r="D281" s="910" t="s">
        <v>254</v>
      </c>
      <c r="E281" s="944">
        <v>1</v>
      </c>
      <c r="F281" s="944">
        <v>1</v>
      </c>
      <c r="G281" s="910">
        <v>10</v>
      </c>
      <c r="H281" s="910">
        <v>10</v>
      </c>
      <c r="I281" s="1057"/>
    </row>
    <row r="282" ht="28.95" customHeight="1" spans="1:9">
      <c r="A282" s="1046"/>
      <c r="B282" s="1045"/>
      <c r="C282" s="1035"/>
      <c r="D282" s="1036" t="s">
        <v>258</v>
      </c>
      <c r="E282" s="1047">
        <v>1</v>
      </c>
      <c r="F282" s="1047">
        <v>1</v>
      </c>
      <c r="G282" s="1036">
        <v>10</v>
      </c>
      <c r="H282" s="912">
        <v>10</v>
      </c>
      <c r="I282" s="912"/>
    </row>
    <row r="283" ht="33.6" customHeight="1" spans="1:9">
      <c r="A283" s="1046"/>
      <c r="B283" s="1045"/>
      <c r="C283" s="1035"/>
      <c r="D283" s="1036" t="s">
        <v>799</v>
      </c>
      <c r="E283" s="1047">
        <v>1</v>
      </c>
      <c r="F283" s="1047">
        <v>1</v>
      </c>
      <c r="G283" s="1036">
        <v>10</v>
      </c>
      <c r="H283" s="1036">
        <v>10</v>
      </c>
      <c r="I283" s="1036"/>
    </row>
    <row r="284" ht="14.25" spans="1:9">
      <c r="A284" s="1046"/>
      <c r="B284" s="1045"/>
      <c r="C284" s="1035" t="s">
        <v>463</v>
      </c>
      <c r="D284" s="1036" t="s">
        <v>800</v>
      </c>
      <c r="E284" s="1047">
        <v>1</v>
      </c>
      <c r="F284" s="1047">
        <v>1</v>
      </c>
      <c r="G284" s="1036">
        <v>10</v>
      </c>
      <c r="H284" s="1036">
        <v>10</v>
      </c>
      <c r="I284" s="1036"/>
    </row>
    <row r="285" ht="15.6" customHeight="1" spans="1:9">
      <c r="A285" s="1046"/>
      <c r="B285" s="1045"/>
      <c r="C285" s="1043" t="s">
        <v>474</v>
      </c>
      <c r="D285" s="1036" t="s">
        <v>277</v>
      </c>
      <c r="E285" s="1047">
        <v>1</v>
      </c>
      <c r="F285" s="1047">
        <v>0.9946</v>
      </c>
      <c r="G285" s="1036">
        <v>5</v>
      </c>
      <c r="H285" s="1036">
        <v>5</v>
      </c>
      <c r="I285" s="1036"/>
    </row>
    <row r="286" ht="14.25" spans="1:9">
      <c r="A286" s="1046"/>
      <c r="B286" s="1048"/>
      <c r="C286" s="1048"/>
      <c r="D286" s="1036" t="s">
        <v>418</v>
      </c>
      <c r="E286" s="1049" t="s">
        <v>370</v>
      </c>
      <c r="F286" s="1047">
        <v>1</v>
      </c>
      <c r="G286" s="1036">
        <v>5</v>
      </c>
      <c r="H286" s="1036">
        <v>0</v>
      </c>
      <c r="I286" s="1036"/>
    </row>
    <row r="287" ht="15.6" hidden="1" customHeight="1" spans="1:9">
      <c r="A287" s="1046"/>
      <c r="B287" s="1043" t="s">
        <v>710</v>
      </c>
      <c r="C287" s="1035" t="s">
        <v>293</v>
      </c>
      <c r="D287" s="1036"/>
      <c r="E287" s="1036"/>
      <c r="F287" s="1036"/>
      <c r="G287" s="1036"/>
      <c r="H287" s="1036"/>
      <c r="I287" s="1036"/>
    </row>
    <row r="288" ht="15.6" hidden="1" customHeight="1" spans="1:9">
      <c r="A288" s="1046"/>
      <c r="B288" s="1045"/>
      <c r="C288" s="1035" t="s">
        <v>296</v>
      </c>
      <c r="D288" s="1036"/>
      <c r="E288" s="1036"/>
      <c r="F288" s="1036"/>
      <c r="G288" s="1036"/>
      <c r="H288" s="1036"/>
      <c r="I288" s="1036"/>
    </row>
    <row r="289" ht="14.25" spans="1:9">
      <c r="A289" s="1046"/>
      <c r="B289" s="1045"/>
      <c r="C289" s="1035" t="s">
        <v>569</v>
      </c>
      <c r="D289" s="1036" t="s">
        <v>801</v>
      </c>
      <c r="E289" s="1047" t="s">
        <v>802</v>
      </c>
      <c r="F289" s="1047" t="s">
        <v>802</v>
      </c>
      <c r="G289" s="1036">
        <v>10</v>
      </c>
      <c r="H289" s="1036">
        <v>10</v>
      </c>
      <c r="I289" s="1036"/>
    </row>
    <row r="290" ht="14.25" spans="1:9">
      <c r="A290" s="1046"/>
      <c r="B290" s="1045"/>
      <c r="C290" s="1035" t="s">
        <v>296</v>
      </c>
      <c r="D290" s="1036"/>
      <c r="E290" s="1036"/>
      <c r="F290" s="1036"/>
      <c r="G290" s="1036"/>
      <c r="H290" s="1036"/>
      <c r="I290" s="1036"/>
    </row>
    <row r="291" ht="15.6" hidden="1" customHeight="1" spans="1:9">
      <c r="A291" s="1046"/>
      <c r="B291" s="1045"/>
      <c r="C291" s="1035" t="s">
        <v>306</v>
      </c>
      <c r="D291" s="1036"/>
      <c r="E291" s="1036"/>
      <c r="F291" s="1036"/>
      <c r="G291" s="1036"/>
      <c r="H291" s="1036"/>
      <c r="I291" s="1036"/>
    </row>
    <row r="292" ht="15.6" hidden="1" customHeight="1" spans="1:9">
      <c r="A292" s="1046"/>
      <c r="B292" s="1045"/>
      <c r="C292" s="1035" t="s">
        <v>296</v>
      </c>
      <c r="D292" s="1036"/>
      <c r="E292" s="1036"/>
      <c r="F292" s="1036"/>
      <c r="G292" s="1036"/>
      <c r="H292" s="1036"/>
      <c r="I292" s="1036"/>
    </row>
    <row r="293" ht="25.5" spans="1:9">
      <c r="A293" s="1046"/>
      <c r="B293" s="1048"/>
      <c r="C293" s="1035" t="s">
        <v>316</v>
      </c>
      <c r="D293" s="1036" t="s">
        <v>317</v>
      </c>
      <c r="E293" s="1047" t="s">
        <v>427</v>
      </c>
      <c r="F293" s="1047" t="s">
        <v>427</v>
      </c>
      <c r="G293" s="1036">
        <v>10</v>
      </c>
      <c r="H293" s="912">
        <v>10</v>
      </c>
      <c r="I293" s="912"/>
    </row>
    <row r="294" ht="15.6" customHeight="1" spans="1:9">
      <c r="A294" s="1046"/>
      <c r="B294" s="1035" t="s">
        <v>570</v>
      </c>
      <c r="C294" s="1043" t="s">
        <v>325</v>
      </c>
      <c r="D294" s="1050" t="s">
        <v>326</v>
      </c>
      <c r="E294" s="1051">
        <v>0.9</v>
      </c>
      <c r="F294" s="1051">
        <v>0.95</v>
      </c>
      <c r="G294" s="1050">
        <v>10</v>
      </c>
      <c r="H294" s="1050">
        <v>10</v>
      </c>
      <c r="I294" s="1050"/>
    </row>
    <row r="295" ht="14.25" spans="1:9">
      <c r="A295" s="1046"/>
      <c r="B295" s="1035" t="s">
        <v>572</v>
      </c>
      <c r="C295" s="1045"/>
      <c r="D295" s="1052"/>
      <c r="E295" s="1053"/>
      <c r="F295" s="1053"/>
      <c r="G295" s="1052"/>
      <c r="H295" s="1052"/>
      <c r="I295" s="1052"/>
    </row>
    <row r="296" ht="14.25" spans="1:9">
      <c r="A296" s="1046"/>
      <c r="B296" s="1035" t="s">
        <v>573</v>
      </c>
      <c r="C296" s="1048"/>
      <c r="D296" s="1036"/>
      <c r="E296" s="1036"/>
      <c r="F296" s="1036"/>
      <c r="G296" s="1036"/>
      <c r="H296" s="1036"/>
      <c r="I296" s="1036"/>
    </row>
    <row r="297" spans="1:9">
      <c r="A297" s="1054" t="s">
        <v>330</v>
      </c>
      <c r="B297" s="1055"/>
      <c r="C297" s="1055"/>
      <c r="D297" s="1055"/>
      <c r="E297" s="1055"/>
      <c r="F297" s="1056"/>
      <c r="G297" s="1035">
        <f>G263+SUM(G280:G295)</f>
        <v>100</v>
      </c>
      <c r="H297" s="1035">
        <f>I263+SUM(H280:H295)</f>
        <v>91</v>
      </c>
      <c r="I297" s="1036"/>
    </row>
  </sheetData>
  <mergeCells count="370">
    <mergeCell ref="K2:T2"/>
    <mergeCell ref="X2:AG2"/>
    <mergeCell ref="B5:E5"/>
    <mergeCell ref="G5:I5"/>
    <mergeCell ref="L5:N5"/>
    <mergeCell ref="P5:T5"/>
    <mergeCell ref="Y5:AA5"/>
    <mergeCell ref="AC5:AE5"/>
    <mergeCell ref="B8:C8"/>
    <mergeCell ref="L8:M8"/>
    <mergeCell ref="Y8:Z8"/>
    <mergeCell ref="B9:C9"/>
    <mergeCell ref="L9:M9"/>
    <mergeCell ref="Y9:Z9"/>
    <mergeCell ref="B10:C10"/>
    <mergeCell ref="L10:M10"/>
    <mergeCell ref="Y10:Z10"/>
    <mergeCell ref="B11:C11"/>
    <mergeCell ref="L11:M11"/>
    <mergeCell ref="Y11:Z11"/>
    <mergeCell ref="B12:E12"/>
    <mergeCell ref="F12:I12"/>
    <mergeCell ref="L12:N12"/>
    <mergeCell ref="O12:T12"/>
    <mergeCell ref="Y12:AA12"/>
    <mergeCell ref="AB12:AG12"/>
    <mergeCell ref="B13:E13"/>
    <mergeCell ref="F13:I13"/>
    <mergeCell ref="L13:N13"/>
    <mergeCell ref="O13:T13"/>
    <mergeCell ref="Y13:AA13"/>
    <mergeCell ref="AB13:AG13"/>
    <mergeCell ref="A41:F41"/>
    <mergeCell ref="B48:E48"/>
    <mergeCell ref="G48:I48"/>
    <mergeCell ref="B51:C51"/>
    <mergeCell ref="B52:C52"/>
    <mergeCell ref="B53:C53"/>
    <mergeCell ref="B54:C54"/>
    <mergeCell ref="B55:E55"/>
    <mergeCell ref="F55:I55"/>
    <mergeCell ref="B56:E56"/>
    <mergeCell ref="F56:I56"/>
    <mergeCell ref="B57:E57"/>
    <mergeCell ref="F57:I57"/>
    <mergeCell ref="B58:E58"/>
    <mergeCell ref="F58:I58"/>
    <mergeCell ref="B59:E59"/>
    <mergeCell ref="F59:I59"/>
    <mergeCell ref="B60:E60"/>
    <mergeCell ref="F60:I60"/>
    <mergeCell ref="A77:F77"/>
    <mergeCell ref="A80:J80"/>
    <mergeCell ref="B83:D83"/>
    <mergeCell ref="F83:H83"/>
    <mergeCell ref="B86:C86"/>
    <mergeCell ref="B87:C87"/>
    <mergeCell ref="B88:C88"/>
    <mergeCell ref="B89:C89"/>
    <mergeCell ref="B90:D90"/>
    <mergeCell ref="E90:J90"/>
    <mergeCell ref="B91:D91"/>
    <mergeCell ref="E91:J91"/>
    <mergeCell ref="B125:E125"/>
    <mergeCell ref="G125:I125"/>
    <mergeCell ref="B128:C128"/>
    <mergeCell ref="B129:C129"/>
    <mergeCell ref="B130:C130"/>
    <mergeCell ref="B131:C131"/>
    <mergeCell ref="B132:E132"/>
    <mergeCell ref="F132:I132"/>
    <mergeCell ref="B133:E133"/>
    <mergeCell ref="F133:I133"/>
    <mergeCell ref="A152:F152"/>
    <mergeCell ref="B158:E158"/>
    <mergeCell ref="G158:I158"/>
    <mergeCell ref="B161:C161"/>
    <mergeCell ref="B162:C162"/>
    <mergeCell ref="B163:C163"/>
    <mergeCell ref="B164:C164"/>
    <mergeCell ref="B165:E165"/>
    <mergeCell ref="F165:I165"/>
    <mergeCell ref="B166:E166"/>
    <mergeCell ref="F166:I166"/>
    <mergeCell ref="A183:F183"/>
    <mergeCell ref="A187:J187"/>
    <mergeCell ref="B190:D190"/>
    <mergeCell ref="F190:H190"/>
    <mergeCell ref="B193:C193"/>
    <mergeCell ref="B194:C194"/>
    <mergeCell ref="B195:C195"/>
    <mergeCell ref="B196:C196"/>
    <mergeCell ref="B197:D197"/>
    <mergeCell ref="E197:J197"/>
    <mergeCell ref="B198:D198"/>
    <mergeCell ref="E198:J198"/>
    <mergeCell ref="D221:H221"/>
    <mergeCell ref="D222:H222"/>
    <mergeCell ref="B226:E226"/>
    <mergeCell ref="G226:J226"/>
    <mergeCell ref="C229:E229"/>
    <mergeCell ref="C230:E230"/>
    <mergeCell ref="C231:E231"/>
    <mergeCell ref="C232:E232"/>
    <mergeCell ref="B233:D233"/>
    <mergeCell ref="E233:J233"/>
    <mergeCell ref="B234:D234"/>
    <mergeCell ref="E234:J234"/>
    <mergeCell ref="B260:E260"/>
    <mergeCell ref="G260:I260"/>
    <mergeCell ref="B263:C263"/>
    <mergeCell ref="B264:C264"/>
    <mergeCell ref="B265:C265"/>
    <mergeCell ref="B266:C266"/>
    <mergeCell ref="B267:E267"/>
    <mergeCell ref="F267:I267"/>
    <mergeCell ref="B268:E268"/>
    <mergeCell ref="F268:I268"/>
    <mergeCell ref="B269:E269"/>
    <mergeCell ref="F269:I269"/>
    <mergeCell ref="B270:E270"/>
    <mergeCell ref="F270:I270"/>
    <mergeCell ref="B271:E271"/>
    <mergeCell ref="F271:I271"/>
    <mergeCell ref="B272:E272"/>
    <mergeCell ref="F272:I272"/>
    <mergeCell ref="B273:E273"/>
    <mergeCell ref="F273:I273"/>
    <mergeCell ref="B274:E274"/>
    <mergeCell ref="F274:I274"/>
    <mergeCell ref="B275:E275"/>
    <mergeCell ref="F275:I275"/>
    <mergeCell ref="B276:E276"/>
    <mergeCell ref="F276:I276"/>
    <mergeCell ref="A297:F297"/>
    <mergeCell ref="A6:A11"/>
    <mergeCell ref="A12:A13"/>
    <mergeCell ref="A55:A60"/>
    <mergeCell ref="A84:A89"/>
    <mergeCell ref="A90:A91"/>
    <mergeCell ref="A94:A108"/>
    <mergeCell ref="A109:A114"/>
    <mergeCell ref="A115:A118"/>
    <mergeCell ref="A126:A131"/>
    <mergeCell ref="A132:A133"/>
    <mergeCell ref="A134:A151"/>
    <mergeCell ref="A159:A164"/>
    <mergeCell ref="A165:A166"/>
    <mergeCell ref="A167:A182"/>
    <mergeCell ref="A191:A196"/>
    <mergeCell ref="A197:A198"/>
    <mergeCell ref="A200:A209"/>
    <mergeCell ref="A210:A214"/>
    <mergeCell ref="A215:A218"/>
    <mergeCell ref="A224:A225"/>
    <mergeCell ref="A227:A232"/>
    <mergeCell ref="A233:A234"/>
    <mergeCell ref="A237:A245"/>
    <mergeCell ref="A246:A248"/>
    <mergeCell ref="A249:A252"/>
    <mergeCell ref="A261:A266"/>
    <mergeCell ref="A267:A276"/>
    <mergeCell ref="B14:B16"/>
    <mergeCell ref="B17:B26"/>
    <mergeCell ref="B27:B35"/>
    <mergeCell ref="B61:B63"/>
    <mergeCell ref="B71:B73"/>
    <mergeCell ref="B94:B97"/>
    <mergeCell ref="B98:B105"/>
    <mergeCell ref="B107:B108"/>
    <mergeCell ref="B110:B112"/>
    <mergeCell ref="B113:B114"/>
    <mergeCell ref="B115:B118"/>
    <mergeCell ref="B134:B136"/>
    <mergeCell ref="B137:B143"/>
    <mergeCell ref="B144:B148"/>
    <mergeCell ref="B149:B151"/>
    <mergeCell ref="B167:B169"/>
    <mergeCell ref="B170:B177"/>
    <mergeCell ref="B178:B180"/>
    <mergeCell ref="B181:B182"/>
    <mergeCell ref="B200:B202"/>
    <mergeCell ref="B203:B206"/>
    <mergeCell ref="B207:B208"/>
    <mergeCell ref="B211:B212"/>
    <mergeCell ref="B213:B214"/>
    <mergeCell ref="B215:B218"/>
    <mergeCell ref="B227:B228"/>
    <mergeCell ref="B238:B241"/>
    <mergeCell ref="B242:B243"/>
    <mergeCell ref="B244:B245"/>
    <mergeCell ref="B247:B248"/>
    <mergeCell ref="B249:B252"/>
    <mergeCell ref="B277:B279"/>
    <mergeCell ref="B280:B286"/>
    <mergeCell ref="B287:B293"/>
    <mergeCell ref="C14:C16"/>
    <mergeCell ref="C17:C20"/>
    <mergeCell ref="C21:C24"/>
    <mergeCell ref="C33:C35"/>
    <mergeCell ref="C36:C40"/>
    <mergeCell ref="C61:C63"/>
    <mergeCell ref="C65:C68"/>
    <mergeCell ref="C72:C73"/>
    <mergeCell ref="C74:C76"/>
    <mergeCell ref="C115:C118"/>
    <mergeCell ref="C134:C136"/>
    <mergeCell ref="C137:C138"/>
    <mergeCell ref="C139:C140"/>
    <mergeCell ref="C141:C142"/>
    <mergeCell ref="C149:C151"/>
    <mergeCell ref="C167:C169"/>
    <mergeCell ref="C170:C171"/>
    <mergeCell ref="C172:C175"/>
    <mergeCell ref="C181:C182"/>
    <mergeCell ref="C215:C218"/>
    <mergeCell ref="C249:C252"/>
    <mergeCell ref="C277:C279"/>
    <mergeCell ref="C281:C283"/>
    <mergeCell ref="C285:C286"/>
    <mergeCell ref="C294:C296"/>
    <mergeCell ref="D14:D16"/>
    <mergeCell ref="D36:D37"/>
    <mergeCell ref="D61:D63"/>
    <mergeCell ref="D74:D76"/>
    <mergeCell ref="D134:D136"/>
    <mergeCell ref="D149:D150"/>
    <mergeCell ref="D167:D169"/>
    <mergeCell ref="D181:D182"/>
    <mergeCell ref="D277:D279"/>
    <mergeCell ref="D294:D295"/>
    <mergeCell ref="E36:E37"/>
    <mergeCell ref="E115:E118"/>
    <mergeCell ref="E134:E136"/>
    <mergeCell ref="E149:E150"/>
    <mergeCell ref="E167:E169"/>
    <mergeCell ref="E181:E182"/>
    <mergeCell ref="E215:E218"/>
    <mergeCell ref="E249:E252"/>
    <mergeCell ref="E294:E295"/>
    <mergeCell ref="F36:F37"/>
    <mergeCell ref="F74:F76"/>
    <mergeCell ref="F115:F118"/>
    <mergeCell ref="F134:F136"/>
    <mergeCell ref="F149:F150"/>
    <mergeCell ref="F167:F169"/>
    <mergeCell ref="F181:F182"/>
    <mergeCell ref="F215:F218"/>
    <mergeCell ref="F227:F228"/>
    <mergeCell ref="F249:F252"/>
    <mergeCell ref="F294:F295"/>
    <mergeCell ref="G6:G7"/>
    <mergeCell ref="G14:G16"/>
    <mergeCell ref="G36:G37"/>
    <mergeCell ref="G49:G50"/>
    <mergeCell ref="G61:G63"/>
    <mergeCell ref="G126:G127"/>
    <mergeCell ref="G134:G136"/>
    <mergeCell ref="G149:G150"/>
    <mergeCell ref="G159:G160"/>
    <mergeCell ref="G167:G169"/>
    <mergeCell ref="G181:G182"/>
    <mergeCell ref="G215:G218"/>
    <mergeCell ref="G227:G228"/>
    <mergeCell ref="G249:G252"/>
    <mergeCell ref="G261:G262"/>
    <mergeCell ref="G277:G279"/>
    <mergeCell ref="G294:G295"/>
    <mergeCell ref="H6:H7"/>
    <mergeCell ref="H14:H16"/>
    <mergeCell ref="H36:H37"/>
    <mergeCell ref="H49:H50"/>
    <mergeCell ref="H61:H63"/>
    <mergeCell ref="H84:H85"/>
    <mergeCell ref="H115:H118"/>
    <mergeCell ref="H126:H127"/>
    <mergeCell ref="H134:H136"/>
    <mergeCell ref="H149:H150"/>
    <mergeCell ref="H159:H160"/>
    <mergeCell ref="H167:H169"/>
    <mergeCell ref="H181:H182"/>
    <mergeCell ref="H191:H192"/>
    <mergeCell ref="H215:H218"/>
    <mergeCell ref="H227:H228"/>
    <mergeCell ref="H249:H252"/>
    <mergeCell ref="H261:H262"/>
    <mergeCell ref="H277:H279"/>
    <mergeCell ref="H294:H295"/>
    <mergeCell ref="I6:I7"/>
    <mergeCell ref="I36:I37"/>
    <mergeCell ref="I49:I50"/>
    <mergeCell ref="I84:I85"/>
    <mergeCell ref="I115:I118"/>
    <mergeCell ref="I126:I127"/>
    <mergeCell ref="I149:I150"/>
    <mergeCell ref="I159:I160"/>
    <mergeCell ref="I167:I169"/>
    <mergeCell ref="I181:I182"/>
    <mergeCell ref="I191:I192"/>
    <mergeCell ref="I215:I218"/>
    <mergeCell ref="I227:I228"/>
    <mergeCell ref="I249:I252"/>
    <mergeCell ref="I261:I262"/>
    <mergeCell ref="I294:I295"/>
    <mergeCell ref="J215:J218"/>
    <mergeCell ref="J227:J228"/>
    <mergeCell ref="J249:J250"/>
    <mergeCell ref="K6:K11"/>
    <mergeCell ref="K12:K13"/>
    <mergeCell ref="K16:K32"/>
    <mergeCell ref="K33:K41"/>
    <mergeCell ref="K42:K45"/>
    <mergeCell ref="L16:L20"/>
    <mergeCell ref="L21:L28"/>
    <mergeCell ref="L29:L30"/>
    <mergeCell ref="L31:L32"/>
    <mergeCell ref="L35:L38"/>
    <mergeCell ref="L40:L41"/>
    <mergeCell ref="L42:L45"/>
    <mergeCell ref="M42:M45"/>
    <mergeCell ref="O42:O45"/>
    <mergeCell ref="P42:P45"/>
    <mergeCell ref="Q42:Q45"/>
    <mergeCell ref="R6:R7"/>
    <mergeCell ref="R42:R45"/>
    <mergeCell ref="S6:S7"/>
    <mergeCell ref="S42:S45"/>
    <mergeCell ref="T6:T7"/>
    <mergeCell ref="X6:X11"/>
    <mergeCell ref="X12:X13"/>
    <mergeCell ref="X16:X32"/>
    <mergeCell ref="X33:X41"/>
    <mergeCell ref="X42:X45"/>
    <mergeCell ref="Y16:Y20"/>
    <mergeCell ref="Y21:Y28"/>
    <mergeCell ref="Y31:Y32"/>
    <mergeCell ref="Y35:Y37"/>
    <mergeCell ref="Y40:Y41"/>
    <mergeCell ref="Y42:Y45"/>
    <mergeCell ref="Z42:Z45"/>
    <mergeCell ref="AB42:AB45"/>
    <mergeCell ref="AC42:AC45"/>
    <mergeCell ref="AE6:AE7"/>
    <mergeCell ref="AE42:AE45"/>
    <mergeCell ref="AF6:AF7"/>
    <mergeCell ref="AF42:AF45"/>
    <mergeCell ref="A256:I257"/>
    <mergeCell ref="B258:I259"/>
    <mergeCell ref="B6:C7"/>
    <mergeCell ref="L6:M7"/>
    <mergeCell ref="B46:I47"/>
    <mergeCell ref="B49:C50"/>
    <mergeCell ref="B224:J225"/>
    <mergeCell ref="C227:E228"/>
    <mergeCell ref="A121:I122"/>
    <mergeCell ref="B123:I124"/>
    <mergeCell ref="B81:H82"/>
    <mergeCell ref="B84:C85"/>
    <mergeCell ref="A154:I155"/>
    <mergeCell ref="B156:I157"/>
    <mergeCell ref="B159:C160"/>
    <mergeCell ref="B188:H189"/>
    <mergeCell ref="B191:C192"/>
    <mergeCell ref="B261:C262"/>
    <mergeCell ref="B126:C127"/>
    <mergeCell ref="Y6:Z7"/>
    <mergeCell ref="A1:I2"/>
    <mergeCell ref="B3:I4"/>
    <mergeCell ref="Y3:AE4"/>
    <mergeCell ref="L3:T4"/>
  </mergeCells>
  <printOptions horizontalCentered="1"/>
  <pageMargins left="0.393055555555556" right="0.393055555555556" top="0.590277777777778" bottom="0.393055555555556" header="0.511805555555556" footer="0.511805555555556"/>
  <pageSetup paperSize="9" scale="75" orientation="portrait"/>
  <headerFooter alignWithMargins="0" scaleWithDoc="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H69"/>
  <sheetViews>
    <sheetView view="pageBreakPreview" zoomScaleNormal="80" zoomScaleSheetLayoutView="100" topLeftCell="L33" workbookViewId="0">
      <selection activeCell="M44" sqref="M44"/>
    </sheetView>
  </sheetViews>
  <sheetFormatPr defaultColWidth="8.66666666666667" defaultRowHeight="13.5"/>
  <cols>
    <col min="1" max="3" width="8.66666666666667" style="611" hidden="1" customWidth="1"/>
    <col min="4" max="4" width="15.8833333333333" style="611" hidden="1" customWidth="1"/>
    <col min="5" max="11" width="8.66666666666667" style="611" hidden="1" customWidth="1"/>
    <col min="12" max="12" width="9.66666666666667" style="611" customWidth="1"/>
    <col min="13" max="13" width="15.2166666666667" style="611" customWidth="1"/>
    <col min="14" max="14" width="23.775" style="611" customWidth="1"/>
    <col min="15" max="15" width="24.6666666666667" style="611" hidden="1" customWidth="1"/>
    <col min="16" max="16" width="16.6666666666667" style="611" customWidth="1"/>
    <col min="17" max="17" width="8.55833333333333" style="611" customWidth="1"/>
    <col min="18" max="18" width="7.88333333333333" style="611" customWidth="1"/>
    <col min="19" max="19" width="8.88333333333333" style="611" customWidth="1"/>
    <col min="20" max="20" width="5.10833333333333" style="611" customWidth="1"/>
    <col min="21" max="21" width="10.4416666666667" style="611" customWidth="1"/>
    <col min="22" max="23" width="8.66666666666667" style="611"/>
    <col min="24" max="36" width="8.66666666666667" style="611" hidden="1" customWidth="1"/>
    <col min="37" max="16384" width="8.66666666666667" style="611"/>
  </cols>
  <sheetData>
    <row r="1" hidden="1" spans="1:9">
      <c r="A1" s="612" t="s">
        <v>673</v>
      </c>
      <c r="B1" s="613"/>
      <c r="C1" s="613"/>
      <c r="D1" s="613"/>
      <c r="E1" s="613"/>
      <c r="F1" s="613"/>
      <c r="G1" s="613"/>
      <c r="H1" s="613"/>
      <c r="I1" s="613"/>
    </row>
    <row r="2" spans="1:34">
      <c r="A2" s="613"/>
      <c r="B2" s="613"/>
      <c r="C2" s="613"/>
      <c r="D2" s="613"/>
      <c r="E2" s="613"/>
      <c r="F2" s="613"/>
      <c r="G2" s="613"/>
      <c r="H2" s="613"/>
      <c r="I2" s="613"/>
      <c r="L2" s="161" t="s">
        <v>803</v>
      </c>
      <c r="M2" s="161"/>
      <c r="N2" s="161"/>
      <c r="O2" s="161"/>
      <c r="P2" s="161"/>
      <c r="Q2" s="161"/>
      <c r="R2" s="161"/>
      <c r="S2" s="161"/>
      <c r="T2" s="161"/>
      <c r="Z2" s="161" t="s">
        <v>803</v>
      </c>
      <c r="AA2" s="161"/>
      <c r="AB2" s="161"/>
      <c r="AC2" s="161"/>
      <c r="AD2" s="161"/>
      <c r="AE2" s="161"/>
      <c r="AF2" s="161"/>
      <c r="AG2" s="161"/>
      <c r="AH2" s="161"/>
    </row>
    <row r="3" ht="34.5" customHeight="1" spans="1:34">
      <c r="A3" s="614" t="s">
        <v>676</v>
      </c>
      <c r="B3" s="614" t="s">
        <v>804</v>
      </c>
      <c r="C3" s="614"/>
      <c r="D3" s="614"/>
      <c r="E3" s="614"/>
      <c r="F3" s="614"/>
      <c r="G3" s="614"/>
      <c r="H3" s="614"/>
      <c r="I3" s="614"/>
      <c r="L3" s="661" t="s">
        <v>778</v>
      </c>
      <c r="M3" s="662"/>
      <c r="N3" s="662"/>
      <c r="O3" s="662"/>
      <c r="P3" s="662"/>
      <c r="Q3" s="662"/>
      <c r="R3" s="662"/>
      <c r="S3" s="662"/>
      <c r="T3" s="662"/>
      <c r="Z3" s="661" t="s">
        <v>778</v>
      </c>
      <c r="AA3" s="662"/>
      <c r="AB3" s="662"/>
      <c r="AC3" s="662"/>
      <c r="AD3" s="662"/>
      <c r="AE3" s="662"/>
      <c r="AF3" s="662"/>
      <c r="AG3" s="662"/>
      <c r="AH3" s="662"/>
    </row>
    <row r="4" s="161" customFormat="1" ht="17.25" customHeight="1" spans="1:34">
      <c r="A4" s="203" t="s">
        <v>679</v>
      </c>
      <c r="B4" s="614"/>
      <c r="C4" s="614"/>
      <c r="D4" s="614"/>
      <c r="E4" s="614"/>
      <c r="F4" s="614"/>
      <c r="G4" s="614"/>
      <c r="H4" s="614"/>
      <c r="I4" s="614"/>
      <c r="L4" s="663" t="s">
        <v>805</v>
      </c>
      <c r="M4" s="664"/>
      <c r="N4" s="664"/>
      <c r="O4" s="664"/>
      <c r="P4" s="664"/>
      <c r="Q4" s="664"/>
      <c r="R4" s="664"/>
      <c r="S4" s="664"/>
      <c r="T4" s="664"/>
      <c r="Z4" s="701" t="s">
        <v>805</v>
      </c>
      <c r="AA4" s="702"/>
      <c r="AB4" s="702"/>
      <c r="AC4" s="702"/>
      <c r="AD4" s="702"/>
      <c r="AE4" s="702"/>
      <c r="AF4" s="702"/>
      <c r="AG4" s="702"/>
      <c r="AH4" s="702"/>
    </row>
    <row r="5" s="161" customFormat="1" ht="14.25" customHeight="1" spans="1:34">
      <c r="A5" s="206" t="s">
        <v>680</v>
      </c>
      <c r="B5" s="206" t="s">
        <v>681</v>
      </c>
      <c r="C5" s="206"/>
      <c r="D5" s="206"/>
      <c r="E5" s="206"/>
      <c r="F5" s="207" t="s">
        <v>682</v>
      </c>
      <c r="G5" s="206" t="s">
        <v>139</v>
      </c>
      <c r="H5" s="206"/>
      <c r="I5" s="206"/>
      <c r="L5" s="624" t="s">
        <v>780</v>
      </c>
      <c r="M5" s="625" t="s">
        <v>806</v>
      </c>
      <c r="N5" s="625"/>
      <c r="O5" s="625"/>
      <c r="P5" s="625"/>
      <c r="Q5" s="625"/>
      <c r="R5" s="625"/>
      <c r="S5" s="625"/>
      <c r="T5" s="670"/>
      <c r="U5" s="670"/>
      <c r="Z5" s="703" t="s">
        <v>780</v>
      </c>
      <c r="AA5" s="294" t="s">
        <v>807</v>
      </c>
      <c r="AB5" s="294"/>
      <c r="AC5" s="294"/>
      <c r="AD5" s="294"/>
      <c r="AE5" s="294"/>
      <c r="AF5" s="294"/>
      <c r="AG5" s="294"/>
      <c r="AH5" s="294"/>
    </row>
    <row r="6" s="161" customFormat="1" ht="14.25" customHeight="1" spans="1:34">
      <c r="A6" s="203" t="s">
        <v>685</v>
      </c>
      <c r="B6" s="205"/>
      <c r="C6" s="205"/>
      <c r="D6" s="203" t="s">
        <v>143</v>
      </c>
      <c r="E6" s="203" t="s">
        <v>145</v>
      </c>
      <c r="F6" s="208" t="s">
        <v>145</v>
      </c>
      <c r="G6" s="208" t="s">
        <v>146</v>
      </c>
      <c r="H6" s="208" t="s">
        <v>147</v>
      </c>
      <c r="I6" s="208" t="s">
        <v>148</v>
      </c>
      <c r="L6" s="626"/>
      <c r="M6" s="625"/>
      <c r="N6" s="625"/>
      <c r="O6" s="625"/>
      <c r="P6" s="625"/>
      <c r="Q6" s="625"/>
      <c r="R6" s="625"/>
      <c r="S6" s="625"/>
      <c r="T6" s="670"/>
      <c r="U6" s="670"/>
      <c r="Z6" s="204"/>
      <c r="AA6" s="294"/>
      <c r="AB6" s="294"/>
      <c r="AC6" s="294"/>
      <c r="AD6" s="294"/>
      <c r="AE6" s="294"/>
      <c r="AF6" s="294"/>
      <c r="AG6" s="294"/>
      <c r="AH6" s="294"/>
    </row>
    <row r="7" s="161" customFormat="1" ht="14.25" customHeight="1" spans="1:34">
      <c r="A7" s="203"/>
      <c r="B7" s="205"/>
      <c r="C7" s="205"/>
      <c r="D7" s="203" t="s">
        <v>157</v>
      </c>
      <c r="E7" s="203" t="s">
        <v>157</v>
      </c>
      <c r="F7" s="208" t="s">
        <v>158</v>
      </c>
      <c r="G7" s="208"/>
      <c r="H7" s="208"/>
      <c r="I7" s="208"/>
      <c r="L7" s="627" t="s">
        <v>680</v>
      </c>
      <c r="M7" s="627" t="s">
        <v>683</v>
      </c>
      <c r="N7" s="627"/>
      <c r="O7" s="627"/>
      <c r="P7" s="625" t="s">
        <v>682</v>
      </c>
      <c r="Q7" s="625" t="s">
        <v>681</v>
      </c>
      <c r="R7" s="625"/>
      <c r="S7" s="625"/>
      <c r="T7" s="687"/>
      <c r="U7" s="687"/>
      <c r="Z7" s="704" t="s">
        <v>680</v>
      </c>
      <c r="AA7" s="704" t="s">
        <v>683</v>
      </c>
      <c r="AB7" s="704"/>
      <c r="AC7" s="704"/>
      <c r="AD7" s="704"/>
      <c r="AE7" s="294" t="s">
        <v>682</v>
      </c>
      <c r="AF7" s="704" t="s">
        <v>681</v>
      </c>
      <c r="AG7" s="704"/>
      <c r="AH7" s="704"/>
    </row>
    <row r="8" s="161" customFormat="1" ht="14.25" customHeight="1" spans="1:34">
      <c r="A8" s="203"/>
      <c r="B8" s="205" t="s">
        <v>687</v>
      </c>
      <c r="C8" s="205"/>
      <c r="D8" s="615">
        <v>8.5</v>
      </c>
      <c r="E8" s="615">
        <v>10.63</v>
      </c>
      <c r="F8" s="615">
        <v>10.33</v>
      </c>
      <c r="G8" s="615">
        <v>10</v>
      </c>
      <c r="H8" s="616">
        <f>F8/E8</f>
        <v>0.971777986829727</v>
      </c>
      <c r="I8" s="615">
        <v>10</v>
      </c>
      <c r="L8" s="625" t="s">
        <v>686</v>
      </c>
      <c r="M8" s="627"/>
      <c r="N8" s="625" t="s">
        <v>143</v>
      </c>
      <c r="O8" s="625"/>
      <c r="P8" s="625" t="s">
        <v>145</v>
      </c>
      <c r="Q8" s="625" t="s">
        <v>145</v>
      </c>
      <c r="R8" s="625" t="s">
        <v>146</v>
      </c>
      <c r="S8" s="625" t="s">
        <v>147</v>
      </c>
      <c r="T8" s="675" t="s">
        <v>148</v>
      </c>
      <c r="U8" s="628"/>
      <c r="Z8" s="703" t="s">
        <v>733</v>
      </c>
      <c r="AA8" s="704"/>
      <c r="AB8" s="704"/>
      <c r="AC8" s="294" t="s">
        <v>143</v>
      </c>
      <c r="AD8" s="294" t="s">
        <v>145</v>
      </c>
      <c r="AE8" s="294" t="s">
        <v>145</v>
      </c>
      <c r="AF8" s="294" t="s">
        <v>146</v>
      </c>
      <c r="AG8" s="294" t="s">
        <v>147</v>
      </c>
      <c r="AH8" s="294" t="s">
        <v>148</v>
      </c>
    </row>
    <row r="9" s="161" customFormat="1" ht="14.25" customHeight="1" spans="1:34">
      <c r="A9" s="203"/>
      <c r="B9" s="205" t="s">
        <v>688</v>
      </c>
      <c r="C9" s="205"/>
      <c r="D9" s="203">
        <v>8.5</v>
      </c>
      <c r="E9" s="203"/>
      <c r="F9" s="203"/>
      <c r="G9" s="203"/>
      <c r="H9" s="203"/>
      <c r="I9" s="203"/>
      <c r="L9" s="665"/>
      <c r="M9" s="627"/>
      <c r="N9" s="625" t="s">
        <v>157</v>
      </c>
      <c r="O9" s="625"/>
      <c r="P9" s="625" t="s">
        <v>157</v>
      </c>
      <c r="Q9" s="625" t="s">
        <v>158</v>
      </c>
      <c r="R9" s="625"/>
      <c r="S9" s="625"/>
      <c r="T9" s="677"/>
      <c r="U9" s="678"/>
      <c r="Z9" s="705"/>
      <c r="AA9" s="704"/>
      <c r="AB9" s="704"/>
      <c r="AC9" s="294" t="s">
        <v>157</v>
      </c>
      <c r="AD9" s="294" t="s">
        <v>157</v>
      </c>
      <c r="AE9" s="294" t="s">
        <v>158</v>
      </c>
      <c r="AF9" s="294"/>
      <c r="AG9" s="294"/>
      <c r="AH9" s="294"/>
    </row>
    <row r="10" s="161" customFormat="1" ht="14.25" customHeight="1" spans="1:34">
      <c r="A10" s="203"/>
      <c r="B10" s="190" t="s">
        <v>689</v>
      </c>
      <c r="C10" s="190"/>
      <c r="D10" s="203"/>
      <c r="E10" s="203">
        <v>10.63</v>
      </c>
      <c r="F10" s="203">
        <v>10.33</v>
      </c>
      <c r="G10" s="203"/>
      <c r="H10" s="203"/>
      <c r="I10" s="203"/>
      <c r="L10" s="665"/>
      <c r="M10" s="630" t="s">
        <v>687</v>
      </c>
      <c r="N10" s="626">
        <f>AC10</f>
        <v>3833.93</v>
      </c>
      <c r="O10" s="626"/>
      <c r="P10" s="626">
        <f>AD10</f>
        <v>3754.53</v>
      </c>
      <c r="Q10" s="626">
        <f>AE10</f>
        <v>3290.26</v>
      </c>
      <c r="R10" s="626">
        <v>10</v>
      </c>
      <c r="S10" s="688">
        <f>Q10/P10</f>
        <v>0.876344043062647</v>
      </c>
      <c r="T10" s="689">
        <v>6</v>
      </c>
      <c r="U10" s="690"/>
      <c r="Z10" s="705"/>
      <c r="AA10" s="704" t="s">
        <v>687</v>
      </c>
      <c r="AB10" s="704"/>
      <c r="AC10" s="294">
        <f>D8+E37+173.8</f>
        <v>3833.93</v>
      </c>
      <c r="AD10" s="294">
        <f>E8+E37+92.27</f>
        <v>3754.53</v>
      </c>
      <c r="AE10" s="294">
        <f>F8+F37+92.27</f>
        <v>3290.26</v>
      </c>
      <c r="AF10" s="294">
        <v>10</v>
      </c>
      <c r="AG10" s="688">
        <f>AE10/AD10</f>
        <v>0.876344043062647</v>
      </c>
      <c r="AH10" s="294"/>
    </row>
    <row r="11" s="161" customFormat="1" ht="14.25" customHeight="1" spans="1:34">
      <c r="A11" s="203"/>
      <c r="B11" s="181" t="s">
        <v>691</v>
      </c>
      <c r="C11" s="181"/>
      <c r="D11" s="205"/>
      <c r="E11" s="205"/>
      <c r="F11" s="205"/>
      <c r="G11" s="205"/>
      <c r="H11" s="205"/>
      <c r="I11" s="205"/>
      <c r="L11" s="665"/>
      <c r="M11" s="666" t="s">
        <v>688</v>
      </c>
      <c r="N11" s="626">
        <f t="shared" ref="N11:N12" si="0">AC11</f>
        <v>2988.3</v>
      </c>
      <c r="O11" s="625"/>
      <c r="P11" s="626">
        <f t="shared" ref="P11:P12" si="1">AD11</f>
        <v>2898.27</v>
      </c>
      <c r="Q11" s="626">
        <f t="shared" ref="Q11:Q12" si="2">AE11</f>
        <v>2434.3</v>
      </c>
      <c r="R11" s="627"/>
      <c r="S11" s="625"/>
      <c r="T11" s="625"/>
      <c r="U11" s="625"/>
      <c r="Z11" s="705"/>
      <c r="AA11" s="704" t="s">
        <v>688</v>
      </c>
      <c r="AB11" s="704"/>
      <c r="AC11" s="294">
        <f>D9+E38+173.8</f>
        <v>2988.3</v>
      </c>
      <c r="AD11" s="294">
        <f>E9+E38+92.27</f>
        <v>2898.27</v>
      </c>
      <c r="AE11" s="294">
        <f>F9+F38+92.27</f>
        <v>2434.3</v>
      </c>
      <c r="AF11" s="294"/>
      <c r="AG11" s="294"/>
      <c r="AH11" s="294"/>
    </row>
    <row r="12" s="161" customFormat="1" ht="14.25" customHeight="1" spans="1:34">
      <c r="A12" s="203" t="s">
        <v>176</v>
      </c>
      <c r="B12" s="203" t="s">
        <v>177</v>
      </c>
      <c r="C12" s="203"/>
      <c r="D12" s="203"/>
      <c r="E12" s="203"/>
      <c r="F12" s="203" t="s">
        <v>178</v>
      </c>
      <c r="G12" s="203"/>
      <c r="H12" s="203"/>
      <c r="I12" s="203"/>
      <c r="L12" s="665"/>
      <c r="M12" s="667" t="s">
        <v>808</v>
      </c>
      <c r="N12" s="626">
        <f t="shared" si="0"/>
        <v>845.63</v>
      </c>
      <c r="O12" s="625"/>
      <c r="P12" s="626">
        <f t="shared" si="1"/>
        <v>856.26</v>
      </c>
      <c r="Q12" s="626">
        <f t="shared" si="2"/>
        <v>855.96</v>
      </c>
      <c r="R12" s="627"/>
      <c r="S12" s="625"/>
      <c r="T12" s="625"/>
      <c r="U12" s="625"/>
      <c r="Z12" s="705"/>
      <c r="AA12" s="704" t="s">
        <v>690</v>
      </c>
      <c r="AB12" s="704"/>
      <c r="AC12" s="294">
        <f>D10+E39</f>
        <v>845.63</v>
      </c>
      <c r="AD12" s="294">
        <f>E10+E39</f>
        <v>856.26</v>
      </c>
      <c r="AE12" s="294">
        <f>F10+F39</f>
        <v>855.96</v>
      </c>
      <c r="AF12" s="294"/>
      <c r="AG12" s="294"/>
      <c r="AH12" s="294"/>
    </row>
    <row r="13" s="161" customFormat="1" ht="14.25" customHeight="1" spans="1:34">
      <c r="A13" s="203"/>
      <c r="B13" s="207" t="s">
        <v>809</v>
      </c>
      <c r="C13" s="207"/>
      <c r="D13" s="207"/>
      <c r="E13" s="207"/>
      <c r="F13" s="207" t="s">
        <v>810</v>
      </c>
      <c r="G13" s="207"/>
      <c r="H13" s="207"/>
      <c r="I13" s="207"/>
      <c r="L13" s="665"/>
      <c r="M13" s="668" t="s">
        <v>692</v>
      </c>
      <c r="N13" s="627"/>
      <c r="O13" s="627"/>
      <c r="P13" s="627"/>
      <c r="Q13" s="627"/>
      <c r="R13" s="627"/>
      <c r="S13" s="625"/>
      <c r="T13" s="625"/>
      <c r="U13" s="625"/>
      <c r="Z13" s="706"/>
      <c r="AA13" s="704" t="s">
        <v>692</v>
      </c>
      <c r="AB13" s="704"/>
      <c r="AC13" s="294">
        <f>D11+E40</f>
        <v>0</v>
      </c>
      <c r="AD13" s="294">
        <f>E11+F40</f>
        <v>0</v>
      </c>
      <c r="AE13" s="294">
        <f>F11+F40</f>
        <v>0</v>
      </c>
      <c r="AF13" s="294"/>
      <c r="AG13" s="294"/>
      <c r="AH13" s="294"/>
    </row>
    <row r="14" s="161" customFormat="1" ht="14.25" customHeight="1" spans="1:34">
      <c r="A14" s="202" t="s">
        <v>194</v>
      </c>
      <c r="B14" s="203" t="s">
        <v>195</v>
      </c>
      <c r="C14" s="203" t="s">
        <v>196</v>
      </c>
      <c r="D14" s="203" t="s">
        <v>197</v>
      </c>
      <c r="E14" s="203" t="s">
        <v>811</v>
      </c>
      <c r="F14" s="203" t="s">
        <v>812</v>
      </c>
      <c r="G14" s="203" t="s">
        <v>146</v>
      </c>
      <c r="H14" s="203" t="s">
        <v>148</v>
      </c>
      <c r="I14" s="203" t="s">
        <v>200</v>
      </c>
      <c r="L14" s="625" t="s">
        <v>176</v>
      </c>
      <c r="M14" s="625" t="s">
        <v>177</v>
      </c>
      <c r="N14" s="625"/>
      <c r="O14" s="625"/>
      <c r="P14" s="625" t="s">
        <v>178</v>
      </c>
      <c r="Q14" s="625"/>
      <c r="R14" s="625"/>
      <c r="S14" s="625"/>
      <c r="T14" s="670"/>
      <c r="U14" s="670"/>
      <c r="Z14" s="294" t="s">
        <v>176</v>
      </c>
      <c r="AA14" s="294" t="s">
        <v>177</v>
      </c>
      <c r="AB14" s="294"/>
      <c r="AC14" s="294"/>
      <c r="AD14" s="294"/>
      <c r="AE14" s="294" t="s">
        <v>178</v>
      </c>
      <c r="AF14" s="294"/>
      <c r="AG14" s="294"/>
      <c r="AH14" s="294"/>
    </row>
    <row r="15" s="161" customFormat="1" ht="52.2" customHeight="1" spans="1:34">
      <c r="A15" s="617"/>
      <c r="B15" s="203"/>
      <c r="C15" s="203"/>
      <c r="D15" s="203"/>
      <c r="E15" s="203"/>
      <c r="F15" s="203"/>
      <c r="G15" s="203"/>
      <c r="H15" s="203"/>
      <c r="I15" s="203" t="s">
        <v>210</v>
      </c>
      <c r="L15" s="625"/>
      <c r="M15" s="627" t="s">
        <v>813</v>
      </c>
      <c r="N15" s="627"/>
      <c r="O15" s="627"/>
      <c r="P15" s="627" t="s">
        <v>696</v>
      </c>
      <c r="Q15" s="627"/>
      <c r="R15" s="627"/>
      <c r="S15" s="627"/>
      <c r="T15" s="670"/>
      <c r="U15" s="670"/>
      <c r="Z15" s="294"/>
      <c r="AA15" s="707" t="s">
        <v>814</v>
      </c>
      <c r="AB15" s="708"/>
      <c r="AC15" s="708"/>
      <c r="AD15" s="709"/>
      <c r="AE15" s="710" t="s">
        <v>815</v>
      </c>
      <c r="AF15" s="710"/>
      <c r="AG15" s="710"/>
      <c r="AH15" s="710"/>
    </row>
    <row r="16" s="161" customFormat="1" ht="30.75" customHeight="1" spans="1:34">
      <c r="A16" s="617"/>
      <c r="B16" s="203"/>
      <c r="C16" s="203"/>
      <c r="D16" s="203"/>
      <c r="E16" s="203"/>
      <c r="F16" s="203"/>
      <c r="G16" s="203"/>
      <c r="H16" s="203"/>
      <c r="I16" s="203" t="s">
        <v>211</v>
      </c>
      <c r="L16" s="635" t="s">
        <v>195</v>
      </c>
      <c r="M16" s="635" t="s">
        <v>196</v>
      </c>
      <c r="N16" s="635" t="s">
        <v>197</v>
      </c>
      <c r="O16" s="635" t="s">
        <v>442</v>
      </c>
      <c r="P16" s="635" t="s">
        <v>443</v>
      </c>
      <c r="Q16" s="635" t="s">
        <v>444</v>
      </c>
      <c r="R16" s="635" t="s">
        <v>369</v>
      </c>
      <c r="S16" s="635" t="s">
        <v>146</v>
      </c>
      <c r="T16" s="635" t="s">
        <v>148</v>
      </c>
      <c r="U16" s="680" t="s">
        <v>445</v>
      </c>
      <c r="Z16" s="294"/>
      <c r="AA16" s="711"/>
      <c r="AB16" s="712"/>
      <c r="AC16" s="712"/>
      <c r="AD16" s="713"/>
      <c r="AE16" s="710"/>
      <c r="AF16" s="710"/>
      <c r="AG16" s="710"/>
      <c r="AH16" s="710"/>
    </row>
    <row r="17" s="161" customFormat="1" ht="30" customHeight="1" spans="1:34">
      <c r="A17" s="617"/>
      <c r="B17" s="203"/>
      <c r="C17" s="203" t="s">
        <v>458</v>
      </c>
      <c r="D17" s="181" t="s">
        <v>254</v>
      </c>
      <c r="E17" s="216">
        <v>1</v>
      </c>
      <c r="F17" s="216">
        <v>1</v>
      </c>
      <c r="G17" s="618">
        <v>5</v>
      </c>
      <c r="H17" s="618">
        <v>5</v>
      </c>
      <c r="I17" s="206"/>
      <c r="L17" s="636" t="s">
        <v>446</v>
      </c>
      <c r="M17" s="640" t="s">
        <v>447</v>
      </c>
      <c r="N17" s="637" t="s">
        <v>816</v>
      </c>
      <c r="O17" s="637" t="s">
        <v>817</v>
      </c>
      <c r="P17" s="637" t="s">
        <v>784</v>
      </c>
      <c r="Q17" s="638">
        <v>1</v>
      </c>
      <c r="R17" s="638">
        <v>1</v>
      </c>
      <c r="S17" s="634">
        <v>3</v>
      </c>
      <c r="T17" s="634">
        <v>3</v>
      </c>
      <c r="U17" s="691"/>
      <c r="Z17" s="714"/>
      <c r="AA17" s="294"/>
      <c r="AB17" s="294"/>
      <c r="AC17" s="294"/>
      <c r="AD17" s="294"/>
      <c r="AE17" s="294"/>
      <c r="AF17" s="294"/>
      <c r="AG17" s="294"/>
      <c r="AH17" s="294"/>
    </row>
    <row r="18" s="161" customFormat="1" ht="22.8" customHeight="1" spans="1:34">
      <c r="A18" s="617"/>
      <c r="B18" s="203"/>
      <c r="C18" s="203"/>
      <c r="D18" s="181" t="s">
        <v>258</v>
      </c>
      <c r="E18" s="216">
        <v>1</v>
      </c>
      <c r="F18" s="216">
        <v>1</v>
      </c>
      <c r="G18" s="618">
        <v>10</v>
      </c>
      <c r="H18" s="618">
        <v>10</v>
      </c>
      <c r="I18" s="206"/>
      <c r="L18" s="669"/>
      <c r="M18" s="642" t="s">
        <v>458</v>
      </c>
      <c r="N18" s="637" t="s">
        <v>258</v>
      </c>
      <c r="O18" s="643" t="s">
        <v>525</v>
      </c>
      <c r="P18" s="643"/>
      <c r="Q18" s="638">
        <v>1</v>
      </c>
      <c r="R18" s="638">
        <v>0.98</v>
      </c>
      <c r="S18" s="634">
        <v>5</v>
      </c>
      <c r="T18" s="659">
        <v>4</v>
      </c>
      <c r="U18" s="637" t="s">
        <v>818</v>
      </c>
      <c r="Z18" s="714"/>
      <c r="AA18" s="294"/>
      <c r="AB18" s="294"/>
      <c r="AC18" s="294"/>
      <c r="AD18" s="294"/>
      <c r="AE18" s="294"/>
      <c r="AF18" s="294"/>
      <c r="AG18" s="294"/>
      <c r="AH18" s="294"/>
    </row>
    <row r="19" s="161" customFormat="1" ht="23.4" customHeight="1" spans="1:34">
      <c r="A19" s="617"/>
      <c r="B19" s="203"/>
      <c r="C19" s="203"/>
      <c r="D19" s="181" t="s">
        <v>819</v>
      </c>
      <c r="E19" s="216">
        <v>1</v>
      </c>
      <c r="F19" s="216">
        <v>1</v>
      </c>
      <c r="G19" s="618">
        <v>5</v>
      </c>
      <c r="H19" s="618">
        <v>5</v>
      </c>
      <c r="I19" s="206"/>
      <c r="L19" s="669"/>
      <c r="M19" s="642"/>
      <c r="N19" s="637" t="s">
        <v>272</v>
      </c>
      <c r="O19" s="643" t="s">
        <v>820</v>
      </c>
      <c r="P19" s="643"/>
      <c r="Q19" s="638">
        <v>0.9</v>
      </c>
      <c r="R19" s="638">
        <v>0.9</v>
      </c>
      <c r="S19" s="634">
        <v>5</v>
      </c>
      <c r="T19" s="659">
        <v>5</v>
      </c>
      <c r="U19" s="637"/>
      <c r="Z19" s="714"/>
      <c r="AA19" s="715" t="s">
        <v>658</v>
      </c>
      <c r="AB19" s="294" t="s">
        <v>447</v>
      </c>
      <c r="AC19" s="704" t="s">
        <v>816</v>
      </c>
      <c r="AD19" s="716">
        <v>1</v>
      </c>
      <c r="AE19" s="716"/>
      <c r="AF19" s="294">
        <v>3</v>
      </c>
      <c r="AG19" s="294">
        <v>3</v>
      </c>
      <c r="AH19" s="704"/>
    </row>
    <row r="20" s="161" customFormat="1" ht="31.8" customHeight="1" spans="1:34">
      <c r="A20" s="617"/>
      <c r="B20" s="203"/>
      <c r="C20" s="203" t="s">
        <v>463</v>
      </c>
      <c r="D20" s="205" t="s">
        <v>821</v>
      </c>
      <c r="E20" s="216">
        <v>1</v>
      </c>
      <c r="F20" s="619">
        <v>0.7673</v>
      </c>
      <c r="G20" s="618">
        <v>10</v>
      </c>
      <c r="H20" s="620">
        <v>7.7</v>
      </c>
      <c r="I20" s="206" t="s">
        <v>822</v>
      </c>
      <c r="L20" s="669"/>
      <c r="M20" s="642"/>
      <c r="N20" s="637" t="s">
        <v>273</v>
      </c>
      <c r="O20" s="643" t="s">
        <v>823</v>
      </c>
      <c r="P20" s="643"/>
      <c r="Q20" s="638">
        <v>0.9</v>
      </c>
      <c r="R20" s="644">
        <v>0.97</v>
      </c>
      <c r="S20" s="634">
        <v>5</v>
      </c>
      <c r="T20" s="659">
        <v>5</v>
      </c>
      <c r="U20" s="637"/>
      <c r="Z20" s="714"/>
      <c r="AA20" s="714"/>
      <c r="AB20" s="294"/>
      <c r="AC20" s="704" t="s">
        <v>41</v>
      </c>
      <c r="AD20" s="294"/>
      <c r="AE20" s="294"/>
      <c r="AF20" s="294"/>
      <c r="AG20" s="294"/>
      <c r="AH20" s="704"/>
    </row>
    <row r="21" s="161" customFormat="1" ht="27" customHeight="1" spans="1:34">
      <c r="A21" s="617"/>
      <c r="B21" s="203"/>
      <c r="C21" s="203" t="s">
        <v>474</v>
      </c>
      <c r="D21" s="205" t="s">
        <v>418</v>
      </c>
      <c r="E21" s="207" t="s">
        <v>370</v>
      </c>
      <c r="F21" s="215">
        <v>1</v>
      </c>
      <c r="G21" s="618">
        <v>15</v>
      </c>
      <c r="H21" s="207">
        <v>15</v>
      </c>
      <c r="I21" s="206"/>
      <c r="L21" s="669"/>
      <c r="M21" s="642"/>
      <c r="N21" s="637" t="s">
        <v>275</v>
      </c>
      <c r="O21" s="643" t="s">
        <v>824</v>
      </c>
      <c r="P21" s="643"/>
      <c r="Q21" s="638">
        <v>0.6</v>
      </c>
      <c r="R21" s="644">
        <v>0.72</v>
      </c>
      <c r="S21" s="634">
        <v>5</v>
      </c>
      <c r="T21" s="659">
        <v>5</v>
      </c>
      <c r="U21" s="637"/>
      <c r="Z21" s="714"/>
      <c r="AA21" s="714"/>
      <c r="AB21" s="294" t="s">
        <v>458</v>
      </c>
      <c r="AC21" s="717" t="s">
        <v>254</v>
      </c>
      <c r="AD21" s="244">
        <v>1</v>
      </c>
      <c r="AE21" s="244">
        <v>1</v>
      </c>
      <c r="AF21" s="224">
        <v>5</v>
      </c>
      <c r="AG21" s="224">
        <v>5</v>
      </c>
      <c r="AH21" s="704"/>
    </row>
    <row r="22" s="161" customFormat="1" ht="30" customHeight="1" spans="1:34">
      <c r="A22" s="617"/>
      <c r="B22" s="202" t="s">
        <v>710</v>
      </c>
      <c r="C22" s="203" t="s">
        <v>380</v>
      </c>
      <c r="D22" s="205"/>
      <c r="E22" s="206"/>
      <c r="F22" s="206"/>
      <c r="G22" s="205"/>
      <c r="H22" s="205"/>
      <c r="I22" s="205"/>
      <c r="L22" s="669"/>
      <c r="M22" s="642"/>
      <c r="N22" s="637" t="s">
        <v>279</v>
      </c>
      <c r="O22" s="643" t="s">
        <v>825</v>
      </c>
      <c r="P22" s="643"/>
      <c r="Q22" s="638">
        <v>0.96</v>
      </c>
      <c r="R22" s="638">
        <v>1</v>
      </c>
      <c r="S22" s="634">
        <v>5</v>
      </c>
      <c r="T22" s="659">
        <v>5</v>
      </c>
      <c r="U22" s="637"/>
      <c r="Z22" s="714"/>
      <c r="AA22" s="714"/>
      <c r="AB22" s="294"/>
      <c r="AC22" s="717" t="s">
        <v>258</v>
      </c>
      <c r="AD22" s="244">
        <v>1</v>
      </c>
      <c r="AE22" s="244">
        <v>0.98</v>
      </c>
      <c r="AF22" s="224">
        <v>5</v>
      </c>
      <c r="AG22" s="224">
        <v>4</v>
      </c>
      <c r="AH22" s="704" t="s">
        <v>818</v>
      </c>
    </row>
    <row r="23" s="161" customFormat="1" ht="33.6" customHeight="1" spans="1:34">
      <c r="A23" s="617"/>
      <c r="B23" s="617"/>
      <c r="C23" s="203" t="s">
        <v>299</v>
      </c>
      <c r="D23" s="205"/>
      <c r="E23" s="206"/>
      <c r="F23" s="206"/>
      <c r="G23" s="205"/>
      <c r="H23" s="205"/>
      <c r="I23" s="205"/>
      <c r="L23" s="669"/>
      <c r="M23" s="642"/>
      <c r="N23" s="637" t="s">
        <v>280</v>
      </c>
      <c r="O23" s="643" t="s">
        <v>826</v>
      </c>
      <c r="P23" s="643"/>
      <c r="Q23" s="638">
        <v>0.98</v>
      </c>
      <c r="R23" s="638">
        <v>1</v>
      </c>
      <c r="S23" s="634">
        <v>5</v>
      </c>
      <c r="T23" s="659">
        <v>5</v>
      </c>
      <c r="U23" s="637"/>
      <c r="Z23" s="714"/>
      <c r="AA23" s="714"/>
      <c r="AB23" s="294"/>
      <c r="AC23" s="717" t="s">
        <v>827</v>
      </c>
      <c r="AD23" s="244">
        <v>1</v>
      </c>
      <c r="AE23" s="244"/>
      <c r="AF23" s="224">
        <v>10</v>
      </c>
      <c r="AG23" s="224"/>
      <c r="AH23" s="704"/>
    </row>
    <row r="24" s="161" customFormat="1" ht="22.8" customHeight="1" spans="1:34">
      <c r="A24" s="617"/>
      <c r="B24" s="617"/>
      <c r="C24" s="203" t="s">
        <v>828</v>
      </c>
      <c r="D24" s="205"/>
      <c r="E24" s="206"/>
      <c r="F24" s="206"/>
      <c r="G24" s="205"/>
      <c r="H24" s="205"/>
      <c r="I24" s="205"/>
      <c r="L24" s="669"/>
      <c r="M24" s="642"/>
      <c r="N24" s="637" t="s">
        <v>827</v>
      </c>
      <c r="O24" s="643" t="s">
        <v>829</v>
      </c>
      <c r="P24" s="643"/>
      <c r="Q24" s="638">
        <v>1</v>
      </c>
      <c r="R24" s="638">
        <v>1</v>
      </c>
      <c r="S24" s="634">
        <v>5</v>
      </c>
      <c r="T24" s="659">
        <v>5</v>
      </c>
      <c r="U24" s="674"/>
      <c r="Z24" s="714"/>
      <c r="AA24" s="714"/>
      <c r="AB24" s="294"/>
      <c r="AC24" s="717" t="s">
        <v>830</v>
      </c>
      <c r="AD24" s="224" t="s">
        <v>831</v>
      </c>
      <c r="AE24" s="224"/>
      <c r="AF24" s="224">
        <v>10</v>
      </c>
      <c r="AG24" s="224"/>
      <c r="AH24" s="704"/>
    </row>
    <row r="25" s="161" customFormat="1" ht="29.4" hidden="1" customHeight="1" spans="1:34">
      <c r="A25" s="617"/>
      <c r="B25" s="621"/>
      <c r="C25" s="203" t="s">
        <v>316</v>
      </c>
      <c r="D25" s="203" t="s">
        <v>317</v>
      </c>
      <c r="E25" s="207" t="s">
        <v>318</v>
      </c>
      <c r="F25" s="207" t="s">
        <v>318</v>
      </c>
      <c r="G25" s="203">
        <v>20</v>
      </c>
      <c r="H25" s="203">
        <v>20</v>
      </c>
      <c r="I25" s="205"/>
      <c r="L25" s="669"/>
      <c r="M25" s="642"/>
      <c r="N25" s="637"/>
      <c r="O25" s="643"/>
      <c r="P25" s="643"/>
      <c r="Q25" s="638"/>
      <c r="R25" s="634"/>
      <c r="S25" s="634"/>
      <c r="T25" s="659"/>
      <c r="U25" s="674"/>
      <c r="Z25" s="714"/>
      <c r="AA25" s="714"/>
      <c r="AB25" s="294"/>
      <c r="AC25" s="717" t="s">
        <v>832</v>
      </c>
      <c r="AD25" s="224" t="s">
        <v>833</v>
      </c>
      <c r="AE25" s="224"/>
      <c r="AF25" s="224">
        <v>10</v>
      </c>
      <c r="AG25" s="224"/>
      <c r="AH25" s="704"/>
    </row>
    <row r="26" s="161" customFormat="1" ht="25.95" hidden="1" customHeight="1" spans="1:34">
      <c r="A26" s="621"/>
      <c r="B26" s="203" t="s">
        <v>386</v>
      </c>
      <c r="C26" s="203" t="s">
        <v>325</v>
      </c>
      <c r="D26" s="205" t="s">
        <v>326</v>
      </c>
      <c r="E26" s="216">
        <v>0.9</v>
      </c>
      <c r="F26" s="216">
        <v>0.98</v>
      </c>
      <c r="G26" s="203">
        <v>10</v>
      </c>
      <c r="H26" s="203">
        <v>10</v>
      </c>
      <c r="I26" s="205"/>
      <c r="L26" s="669"/>
      <c r="M26" s="642" t="s">
        <v>463</v>
      </c>
      <c r="N26" s="637"/>
      <c r="O26" s="637"/>
      <c r="P26" s="643"/>
      <c r="Q26" s="638"/>
      <c r="R26" s="634"/>
      <c r="S26" s="634"/>
      <c r="T26" s="659"/>
      <c r="U26" s="674"/>
      <c r="Z26" s="714"/>
      <c r="AA26" s="714"/>
      <c r="AB26" s="294" t="s">
        <v>463</v>
      </c>
      <c r="AC26" s="704" t="s">
        <v>270</v>
      </c>
      <c r="AD26" s="244">
        <v>1</v>
      </c>
      <c r="AE26" s="244"/>
      <c r="AF26" s="224">
        <v>5</v>
      </c>
      <c r="AG26" s="224"/>
      <c r="AH26" s="704"/>
    </row>
    <row r="27" s="161" customFormat="1" ht="46.2" customHeight="1" spans="1:34">
      <c r="A27" s="203" t="s">
        <v>330</v>
      </c>
      <c r="B27" s="203"/>
      <c r="C27" s="203"/>
      <c r="D27" s="203"/>
      <c r="E27" s="203"/>
      <c r="F27" s="203"/>
      <c r="G27" s="203">
        <f>SUM(G17:G26)+G8</f>
        <v>85</v>
      </c>
      <c r="H27" s="203">
        <f>SUM(H17:H26)+I8</f>
        <v>82.7</v>
      </c>
      <c r="I27" s="205"/>
      <c r="L27" s="669"/>
      <c r="M27" s="642"/>
      <c r="N27" s="645" t="s">
        <v>832</v>
      </c>
      <c r="O27" s="637" t="s">
        <v>834</v>
      </c>
      <c r="P27" s="643" t="s">
        <v>835</v>
      </c>
      <c r="Q27" s="638" t="s">
        <v>836</v>
      </c>
      <c r="R27" s="644">
        <v>0</v>
      </c>
      <c r="S27" s="634">
        <v>7</v>
      </c>
      <c r="T27" s="659">
        <v>7</v>
      </c>
      <c r="U27" s="674"/>
      <c r="Z27" s="714"/>
      <c r="AA27" s="714"/>
      <c r="AB27" s="294"/>
      <c r="AC27" s="704" t="s">
        <v>41</v>
      </c>
      <c r="AD27" s="704"/>
      <c r="AE27" s="704"/>
      <c r="AF27" s="704"/>
      <c r="AG27" s="704"/>
      <c r="AH27" s="704"/>
    </row>
    <row r="28" s="161" customFormat="1" ht="24" spans="1:34">
      <c r="A28" s="194"/>
      <c r="B28" s="194"/>
      <c r="C28" s="194"/>
      <c r="D28" s="194"/>
      <c r="E28" s="194"/>
      <c r="F28" s="194"/>
      <c r="G28" s="194"/>
      <c r="H28" s="194"/>
      <c r="I28" s="194"/>
      <c r="L28" s="669"/>
      <c r="M28" s="642"/>
      <c r="N28" s="643" t="s">
        <v>270</v>
      </c>
      <c r="O28" s="637" t="s">
        <v>616</v>
      </c>
      <c r="P28" s="643" t="s">
        <v>617</v>
      </c>
      <c r="Q28" s="638">
        <v>1</v>
      </c>
      <c r="R28" s="638">
        <v>1</v>
      </c>
      <c r="S28" s="634">
        <v>5</v>
      </c>
      <c r="T28" s="659">
        <v>5</v>
      </c>
      <c r="U28" s="674"/>
      <c r="Z28" s="714"/>
      <c r="AA28" s="718"/>
      <c r="AB28" s="294" t="s">
        <v>474</v>
      </c>
      <c r="AC28" s="704" t="s">
        <v>290</v>
      </c>
      <c r="AD28" s="244">
        <v>1</v>
      </c>
      <c r="AE28" s="244"/>
      <c r="AF28" s="224">
        <v>5</v>
      </c>
      <c r="AG28" s="224"/>
      <c r="AH28" s="704"/>
    </row>
    <row r="29" s="161" customFormat="1" ht="12" hidden="1" spans="1:34">
      <c r="A29" s="194" t="s">
        <v>728</v>
      </c>
      <c r="B29" s="194"/>
      <c r="C29" s="194" t="s">
        <v>729</v>
      </c>
      <c r="D29" s="194"/>
      <c r="E29" s="194" t="s">
        <v>730</v>
      </c>
      <c r="F29" s="194"/>
      <c r="G29" s="194" t="s">
        <v>731</v>
      </c>
      <c r="H29" s="194"/>
      <c r="I29" s="194"/>
      <c r="L29" s="669"/>
      <c r="M29" s="642" t="s">
        <v>474</v>
      </c>
      <c r="N29" s="643"/>
      <c r="O29" s="643"/>
      <c r="P29" s="643"/>
      <c r="Q29" s="638"/>
      <c r="R29" s="634"/>
      <c r="S29" s="634"/>
      <c r="T29" s="659"/>
      <c r="U29" s="674"/>
      <c r="Z29" s="714"/>
      <c r="AA29" s="710"/>
      <c r="AB29" s="294"/>
      <c r="AC29" s="704" t="s">
        <v>41</v>
      </c>
      <c r="AD29" s="704"/>
      <c r="AE29" s="704"/>
      <c r="AF29" s="704"/>
      <c r="AG29" s="704"/>
      <c r="AH29" s="704"/>
    </row>
    <row r="30" s="161" customFormat="1" ht="24" spans="12:34">
      <c r="L30" s="669"/>
      <c r="M30" s="642"/>
      <c r="N30" s="643" t="s">
        <v>716</v>
      </c>
      <c r="O30" s="643" t="s">
        <v>837</v>
      </c>
      <c r="P30" s="643"/>
      <c r="Q30" s="638">
        <v>1</v>
      </c>
      <c r="R30" s="634" t="s">
        <v>547</v>
      </c>
      <c r="S30" s="634">
        <v>5</v>
      </c>
      <c r="T30" s="659">
        <v>4</v>
      </c>
      <c r="U30" s="674"/>
      <c r="Z30" s="714"/>
      <c r="AA30" s="719" t="s">
        <v>479</v>
      </c>
      <c r="AB30" s="294" t="s">
        <v>293</v>
      </c>
      <c r="AC30" s="704"/>
      <c r="AD30" s="704"/>
      <c r="AE30" s="704"/>
      <c r="AF30" s="704"/>
      <c r="AG30" s="704"/>
      <c r="AH30" s="704"/>
    </row>
    <row r="31" s="161" customFormat="1" ht="51" customHeight="1" spans="1:34">
      <c r="A31" s="622" t="s">
        <v>675</v>
      </c>
      <c r="B31" s="623"/>
      <c r="C31" s="623"/>
      <c r="D31" s="623"/>
      <c r="E31" s="623"/>
      <c r="F31" s="623"/>
      <c r="G31" s="623"/>
      <c r="H31" s="623"/>
      <c r="I31" s="623"/>
      <c r="J31" s="623"/>
      <c r="K31" s="623"/>
      <c r="L31" s="635"/>
      <c r="M31" s="642"/>
      <c r="N31" s="643" t="s">
        <v>290</v>
      </c>
      <c r="O31" s="643" t="s">
        <v>718</v>
      </c>
      <c r="P31" s="643" t="s">
        <v>536</v>
      </c>
      <c r="Q31" s="638">
        <v>1</v>
      </c>
      <c r="R31" s="644">
        <v>0.924</v>
      </c>
      <c r="S31" s="691">
        <v>5</v>
      </c>
      <c r="T31" s="692">
        <v>3</v>
      </c>
      <c r="U31" s="674"/>
      <c r="V31" s="623"/>
      <c r="W31" s="623"/>
      <c r="X31" s="623"/>
      <c r="Z31" s="714"/>
      <c r="AA31" s="705"/>
      <c r="AB31" s="294" t="s">
        <v>296</v>
      </c>
      <c r="AC31" s="704" t="s">
        <v>41</v>
      </c>
      <c r="AD31" s="704"/>
      <c r="AE31" s="704"/>
      <c r="AF31" s="704"/>
      <c r="AG31" s="704"/>
      <c r="AH31" s="704"/>
    </row>
    <row r="32" s="161" customFormat="1" ht="28.8" customHeight="1" spans="1:34">
      <c r="A32" s="624" t="s">
        <v>780</v>
      </c>
      <c r="B32" s="625" t="s">
        <v>806</v>
      </c>
      <c r="C32" s="625"/>
      <c r="D32" s="625"/>
      <c r="E32" s="625"/>
      <c r="F32" s="625"/>
      <c r="G32" s="625"/>
      <c r="H32" s="625"/>
      <c r="I32" s="670"/>
      <c r="J32" s="670"/>
      <c r="K32" s="671"/>
      <c r="L32" s="636" t="s">
        <v>618</v>
      </c>
      <c r="M32" s="649" t="s">
        <v>486</v>
      </c>
      <c r="N32" s="643" t="s">
        <v>487</v>
      </c>
      <c r="O32" s="643" t="s">
        <v>619</v>
      </c>
      <c r="P32" s="643"/>
      <c r="Q32" s="638">
        <v>1</v>
      </c>
      <c r="R32" s="638">
        <v>1</v>
      </c>
      <c r="S32" s="634">
        <v>4</v>
      </c>
      <c r="T32" s="659">
        <v>4</v>
      </c>
      <c r="U32" s="674"/>
      <c r="V32" s="671"/>
      <c r="W32" s="671"/>
      <c r="X32" s="671"/>
      <c r="Z32" s="714"/>
      <c r="AA32" s="705"/>
      <c r="AB32" s="294" t="s">
        <v>299</v>
      </c>
      <c r="AC32" s="704" t="s">
        <v>838</v>
      </c>
      <c r="AD32" s="244">
        <v>1</v>
      </c>
      <c r="AE32" s="244"/>
      <c r="AF32" s="224">
        <v>10</v>
      </c>
      <c r="AG32" s="224"/>
      <c r="AH32" s="704"/>
    </row>
    <row r="33" s="161" customFormat="1" ht="26.4" customHeight="1" spans="1:34">
      <c r="A33" s="626"/>
      <c r="B33" s="625"/>
      <c r="C33" s="625"/>
      <c r="D33" s="625"/>
      <c r="E33" s="625"/>
      <c r="F33" s="625"/>
      <c r="G33" s="625"/>
      <c r="H33" s="625"/>
      <c r="I33" s="670"/>
      <c r="J33" s="670"/>
      <c r="K33" s="671"/>
      <c r="L33" s="669"/>
      <c r="M33" s="672"/>
      <c r="N33" s="643" t="s">
        <v>620</v>
      </c>
      <c r="O33" s="643" t="s">
        <v>839</v>
      </c>
      <c r="P33" s="643"/>
      <c r="Q33" s="638">
        <v>0.95</v>
      </c>
      <c r="R33" s="638">
        <v>0.9</v>
      </c>
      <c r="S33" s="634">
        <v>4</v>
      </c>
      <c r="T33" s="659">
        <v>4</v>
      </c>
      <c r="U33" s="674"/>
      <c r="V33" s="671"/>
      <c r="W33" s="671"/>
      <c r="X33" s="671"/>
      <c r="Z33" s="714"/>
      <c r="AA33" s="706"/>
      <c r="AB33" s="204" t="s">
        <v>316</v>
      </c>
      <c r="AC33" s="704"/>
      <c r="AD33" s="224" t="s">
        <v>349</v>
      </c>
      <c r="AE33" s="224"/>
      <c r="AF33" s="224">
        <v>10</v>
      </c>
      <c r="AG33" s="224"/>
      <c r="AH33" s="704"/>
    </row>
    <row r="34" s="161" customFormat="1" ht="23.4" customHeight="1" spans="1:34">
      <c r="A34" s="627" t="s">
        <v>680</v>
      </c>
      <c r="B34" s="627" t="s">
        <v>683</v>
      </c>
      <c r="C34" s="627"/>
      <c r="D34" s="627"/>
      <c r="E34" s="625" t="s">
        <v>682</v>
      </c>
      <c r="F34" s="627" t="s">
        <v>684</v>
      </c>
      <c r="G34" s="627"/>
      <c r="H34" s="627"/>
      <c r="I34" s="670"/>
      <c r="J34" s="670"/>
      <c r="K34" s="671"/>
      <c r="L34" s="669"/>
      <c r="M34" s="673"/>
      <c r="N34" s="637" t="s">
        <v>489</v>
      </c>
      <c r="O34" s="637" t="s">
        <v>490</v>
      </c>
      <c r="P34" s="674"/>
      <c r="Q34" s="638">
        <v>1</v>
      </c>
      <c r="R34" s="638">
        <v>1</v>
      </c>
      <c r="S34" s="659">
        <v>2</v>
      </c>
      <c r="T34" s="659">
        <v>2</v>
      </c>
      <c r="U34" s="674"/>
      <c r="V34" s="671"/>
      <c r="W34" s="671"/>
      <c r="X34" s="671"/>
      <c r="Z34" s="714"/>
      <c r="AA34" s="703" t="s">
        <v>386</v>
      </c>
      <c r="AB34" s="294" t="s">
        <v>325</v>
      </c>
      <c r="AC34" s="704"/>
      <c r="AD34" s="716">
        <v>0.9</v>
      </c>
      <c r="AE34" s="716"/>
      <c r="AF34" s="294">
        <v>10</v>
      </c>
      <c r="AG34" s="224"/>
      <c r="AH34" s="704"/>
    </row>
    <row r="35" s="161" customFormat="1" ht="24.6" customHeight="1" spans="1:34">
      <c r="A35" s="628" t="s">
        <v>686</v>
      </c>
      <c r="B35" s="627"/>
      <c r="C35" s="625" t="s">
        <v>143</v>
      </c>
      <c r="D35" s="625"/>
      <c r="E35" s="625" t="s">
        <v>145</v>
      </c>
      <c r="F35" s="625" t="s">
        <v>145</v>
      </c>
      <c r="G35" s="625" t="s">
        <v>146</v>
      </c>
      <c r="H35" s="625" t="s">
        <v>147</v>
      </c>
      <c r="I35" s="675" t="s">
        <v>148</v>
      </c>
      <c r="J35" s="628"/>
      <c r="K35" s="676"/>
      <c r="L35" s="669"/>
      <c r="M35" s="656" t="s">
        <v>316</v>
      </c>
      <c r="N35" s="637" t="s">
        <v>491</v>
      </c>
      <c r="O35" s="637" t="s">
        <v>726</v>
      </c>
      <c r="P35" s="637"/>
      <c r="Q35" s="637" t="s">
        <v>493</v>
      </c>
      <c r="R35" s="634" t="s">
        <v>547</v>
      </c>
      <c r="S35" s="634">
        <v>5</v>
      </c>
      <c r="T35" s="659">
        <v>4</v>
      </c>
      <c r="U35" s="674"/>
      <c r="V35" s="676"/>
      <c r="W35" s="676"/>
      <c r="X35" s="676"/>
      <c r="Z35" s="714"/>
      <c r="AA35" s="220"/>
      <c r="AB35" s="294"/>
      <c r="AC35" s="704"/>
      <c r="AD35" s="716"/>
      <c r="AE35" s="716"/>
      <c r="AF35" s="294"/>
      <c r="AG35" s="224"/>
      <c r="AH35" s="704"/>
    </row>
    <row r="36" s="161" customFormat="1" ht="22.2" customHeight="1" spans="1:34">
      <c r="A36" s="629"/>
      <c r="B36" s="627"/>
      <c r="C36" s="625" t="s">
        <v>157</v>
      </c>
      <c r="D36" s="625"/>
      <c r="E36" s="625" t="s">
        <v>157</v>
      </c>
      <c r="F36" s="625" t="s">
        <v>158</v>
      </c>
      <c r="G36" s="625"/>
      <c r="H36" s="625"/>
      <c r="I36" s="677"/>
      <c r="J36" s="678"/>
      <c r="K36" s="676"/>
      <c r="L36" s="635"/>
      <c r="M36" s="658"/>
      <c r="N36" s="643" t="s">
        <v>317</v>
      </c>
      <c r="O36" s="643" t="s">
        <v>840</v>
      </c>
      <c r="P36" s="643"/>
      <c r="Q36" s="659" t="s">
        <v>349</v>
      </c>
      <c r="R36" s="659" t="s">
        <v>841</v>
      </c>
      <c r="S36" s="659">
        <v>5</v>
      </c>
      <c r="T36" s="659">
        <v>4</v>
      </c>
      <c r="U36" s="674"/>
      <c r="V36" s="676"/>
      <c r="W36" s="676"/>
      <c r="X36" s="676"/>
      <c r="Z36" s="294" t="s">
        <v>330</v>
      </c>
      <c r="AA36" s="294"/>
      <c r="AB36" s="294"/>
      <c r="AC36" s="294"/>
      <c r="AD36" s="294"/>
      <c r="AE36" s="294"/>
      <c r="AF36" s="294">
        <v>100</v>
      </c>
      <c r="AG36" s="294"/>
      <c r="AH36" s="704"/>
    </row>
    <row r="37" s="161" customFormat="1" ht="20.25" customHeight="1" spans="1:26">
      <c r="A37" s="629"/>
      <c r="B37" s="630" t="s">
        <v>687</v>
      </c>
      <c r="C37" s="626">
        <v>2546</v>
      </c>
      <c r="D37" s="626"/>
      <c r="E37" s="626">
        <v>3651.63</v>
      </c>
      <c r="F37" s="630">
        <v>3187.66</v>
      </c>
      <c r="G37" s="630">
        <v>10</v>
      </c>
      <c r="H37" s="630">
        <v>87.29</v>
      </c>
      <c r="I37" s="625">
        <v>4</v>
      </c>
      <c r="J37" s="625"/>
      <c r="K37" s="676"/>
      <c r="L37" s="656" t="s">
        <v>386</v>
      </c>
      <c r="M37" s="656" t="s">
        <v>497</v>
      </c>
      <c r="N37" s="656" t="s">
        <v>326</v>
      </c>
      <c r="O37" s="637" t="s">
        <v>498</v>
      </c>
      <c r="P37" s="656" t="s">
        <v>499</v>
      </c>
      <c r="Q37" s="693">
        <v>0.9</v>
      </c>
      <c r="R37" s="694">
        <v>0.85</v>
      </c>
      <c r="S37" s="656">
        <v>10</v>
      </c>
      <c r="T37" s="695">
        <v>8</v>
      </c>
      <c r="U37" s="695"/>
      <c r="V37" s="676"/>
      <c r="W37" s="676"/>
      <c r="X37" s="676"/>
      <c r="Z37" s="161" t="s">
        <v>842</v>
      </c>
    </row>
    <row r="38" s="161" customFormat="1" ht="20.25" customHeight="1" spans="1:24">
      <c r="A38" s="629"/>
      <c r="B38" s="627" t="s">
        <v>688</v>
      </c>
      <c r="C38" s="625">
        <v>2546</v>
      </c>
      <c r="D38" s="625"/>
      <c r="E38" s="625">
        <v>2806</v>
      </c>
      <c r="F38" s="627">
        <v>2342.03</v>
      </c>
      <c r="G38" s="627"/>
      <c r="H38" s="625"/>
      <c r="I38" s="625"/>
      <c r="J38" s="625"/>
      <c r="K38" s="676"/>
      <c r="L38" s="669"/>
      <c r="M38" s="669"/>
      <c r="N38" s="669"/>
      <c r="O38" s="637" t="s">
        <v>500</v>
      </c>
      <c r="P38" s="669"/>
      <c r="Q38" s="669"/>
      <c r="R38" s="696"/>
      <c r="S38" s="697"/>
      <c r="T38" s="698"/>
      <c r="U38" s="698"/>
      <c r="V38" s="676"/>
      <c r="W38" s="676"/>
      <c r="X38" s="676"/>
    </row>
    <row r="39" s="161" customFormat="1" ht="20.25" customHeight="1" spans="1:24">
      <c r="A39" s="629"/>
      <c r="B39" s="627" t="s">
        <v>690</v>
      </c>
      <c r="C39" s="625"/>
      <c r="D39" s="625"/>
      <c r="E39" s="625">
        <v>845.63</v>
      </c>
      <c r="F39" s="627">
        <v>845.63</v>
      </c>
      <c r="G39" s="627"/>
      <c r="H39" s="625"/>
      <c r="I39" s="625"/>
      <c r="J39" s="625"/>
      <c r="K39" s="676"/>
      <c r="L39" s="669"/>
      <c r="M39" s="669"/>
      <c r="N39" s="669"/>
      <c r="O39" s="674" t="s">
        <v>501</v>
      </c>
      <c r="P39" s="669"/>
      <c r="Q39" s="669"/>
      <c r="R39" s="696"/>
      <c r="S39" s="697"/>
      <c r="T39" s="698"/>
      <c r="U39" s="698"/>
      <c r="V39" s="676"/>
      <c r="W39" s="676"/>
      <c r="X39" s="676"/>
    </row>
    <row r="40" s="161" customFormat="1" ht="20.25" customHeight="1" spans="1:24">
      <c r="A40" s="631"/>
      <c r="B40" s="627" t="s">
        <v>692</v>
      </c>
      <c r="C40" s="627"/>
      <c r="D40" s="627"/>
      <c r="E40" s="627"/>
      <c r="F40" s="627"/>
      <c r="G40" s="627"/>
      <c r="H40" s="625"/>
      <c r="I40" s="625"/>
      <c r="J40" s="625"/>
      <c r="K40" s="676"/>
      <c r="L40" s="635"/>
      <c r="M40" s="635"/>
      <c r="N40" s="635"/>
      <c r="O40" s="674" t="s">
        <v>502</v>
      </c>
      <c r="P40" s="635"/>
      <c r="Q40" s="635"/>
      <c r="R40" s="699"/>
      <c r="S40" s="658"/>
      <c r="T40" s="700"/>
      <c r="U40" s="700"/>
      <c r="V40" s="676"/>
      <c r="W40" s="676"/>
      <c r="X40" s="676"/>
    </row>
    <row r="41" s="161" customFormat="1" ht="15.75" customHeight="1" spans="1:24">
      <c r="A41" s="632" t="s">
        <v>176</v>
      </c>
      <c r="B41" s="625" t="s">
        <v>177</v>
      </c>
      <c r="C41" s="625"/>
      <c r="D41" s="625"/>
      <c r="E41" s="625" t="s">
        <v>178</v>
      </c>
      <c r="F41" s="625"/>
      <c r="G41" s="625"/>
      <c r="H41" s="625"/>
      <c r="I41" s="670"/>
      <c r="J41" s="670"/>
      <c r="K41" s="671"/>
      <c r="L41" s="674"/>
      <c r="M41" s="679" t="s">
        <v>503</v>
      </c>
      <c r="N41" s="674"/>
      <c r="O41" s="674"/>
      <c r="P41" s="674"/>
      <c r="Q41" s="674"/>
      <c r="R41" s="674"/>
      <c r="S41" s="659">
        <f>SUM(S17:S40)+R10</f>
        <v>100</v>
      </c>
      <c r="T41" s="659">
        <f>SUM(T17:T40)+T10</f>
        <v>88</v>
      </c>
      <c r="U41" s="674"/>
      <c r="V41" s="671"/>
      <c r="W41" s="671"/>
      <c r="X41" s="671"/>
    </row>
    <row r="42" s="161" customFormat="1" ht="25.8" customHeight="1" spans="1:24">
      <c r="A42" s="633"/>
      <c r="B42" s="625" t="s">
        <v>813</v>
      </c>
      <c r="C42" s="625"/>
      <c r="D42" s="625"/>
      <c r="E42" s="627" t="s">
        <v>696</v>
      </c>
      <c r="F42" s="627"/>
      <c r="G42" s="627"/>
      <c r="H42" s="627"/>
      <c r="I42" s="670"/>
      <c r="J42" s="670"/>
      <c r="K42" s="671"/>
      <c r="L42" s="296"/>
      <c r="M42" s="671"/>
      <c r="N42" s="671"/>
      <c r="O42" s="671" t="s">
        <v>843</v>
      </c>
      <c r="P42" s="671"/>
      <c r="Q42" s="671"/>
      <c r="R42" s="671"/>
      <c r="S42" s="671"/>
      <c r="T42" s="671"/>
      <c r="U42" s="671"/>
      <c r="V42" s="671"/>
      <c r="W42" s="671"/>
      <c r="X42" s="671"/>
    </row>
    <row r="43" ht="36" spans="1:24">
      <c r="A43" s="634" t="s">
        <v>195</v>
      </c>
      <c r="B43" s="635" t="s">
        <v>196</v>
      </c>
      <c r="C43" s="635" t="s">
        <v>197</v>
      </c>
      <c r="D43" s="635" t="s">
        <v>442</v>
      </c>
      <c r="E43" s="635" t="s">
        <v>443</v>
      </c>
      <c r="F43" s="635" t="s">
        <v>444</v>
      </c>
      <c r="G43" s="635" t="s">
        <v>369</v>
      </c>
      <c r="H43" s="635" t="s">
        <v>146</v>
      </c>
      <c r="I43" s="635" t="s">
        <v>148</v>
      </c>
      <c r="J43" s="680" t="s">
        <v>445</v>
      </c>
      <c r="K43" s="681"/>
      <c r="L43" s="681"/>
      <c r="M43" s="681"/>
      <c r="N43" s="681"/>
      <c r="O43" s="681"/>
      <c r="P43" s="681"/>
      <c r="Q43" s="681"/>
      <c r="R43" s="681"/>
      <c r="S43" s="681"/>
      <c r="T43" s="681"/>
      <c r="U43" s="681"/>
      <c r="V43" s="681"/>
      <c r="W43" s="681"/>
      <c r="X43" s="681"/>
    </row>
    <row r="44" ht="108" spans="1:24">
      <c r="A44" s="636"/>
      <c r="B44" s="636"/>
      <c r="C44" s="637" t="s">
        <v>448</v>
      </c>
      <c r="D44" s="637" t="s">
        <v>449</v>
      </c>
      <c r="E44" s="637" t="s">
        <v>450</v>
      </c>
      <c r="F44" s="638">
        <v>1</v>
      </c>
      <c r="G44" s="639">
        <v>0.8729</v>
      </c>
      <c r="H44" s="634">
        <v>10</v>
      </c>
      <c r="I44" s="634">
        <v>4</v>
      </c>
      <c r="J44" s="682"/>
      <c r="K44" s="683"/>
      <c r="L44" s="683"/>
      <c r="M44" s="683"/>
      <c r="N44" s="683"/>
      <c r="O44" s="683"/>
      <c r="P44" s="683"/>
      <c r="Q44" s="683"/>
      <c r="R44" s="683"/>
      <c r="S44" s="683"/>
      <c r="T44" s="683"/>
      <c r="U44" s="683"/>
      <c r="V44" s="683"/>
      <c r="W44" s="683"/>
      <c r="X44" s="683"/>
    </row>
    <row r="45" ht="36" spans="1:24">
      <c r="A45" s="636" t="s">
        <v>446</v>
      </c>
      <c r="B45" s="640" t="s">
        <v>447</v>
      </c>
      <c r="C45" s="637" t="s">
        <v>816</v>
      </c>
      <c r="D45" s="637" t="s">
        <v>817</v>
      </c>
      <c r="E45" s="637" t="s">
        <v>784</v>
      </c>
      <c r="F45" s="638">
        <v>1</v>
      </c>
      <c r="G45" s="638">
        <v>1</v>
      </c>
      <c r="H45" s="634">
        <v>3</v>
      </c>
      <c r="I45" s="634">
        <v>3</v>
      </c>
      <c r="J45" s="682"/>
      <c r="K45" s="683"/>
      <c r="L45" s="683"/>
      <c r="M45" s="683"/>
      <c r="N45" s="683"/>
      <c r="O45" s="683"/>
      <c r="P45" s="683"/>
      <c r="Q45" s="683"/>
      <c r="R45" s="683"/>
      <c r="S45" s="683"/>
      <c r="T45" s="683"/>
      <c r="U45" s="683"/>
      <c r="V45" s="683"/>
      <c r="W45" s="683"/>
      <c r="X45" s="683"/>
    </row>
    <row r="46" ht="180" spans="1:24">
      <c r="A46" s="641"/>
      <c r="B46" s="642" t="s">
        <v>458</v>
      </c>
      <c r="C46" s="637" t="s">
        <v>258</v>
      </c>
      <c r="D46" s="643" t="s">
        <v>525</v>
      </c>
      <c r="E46" s="643"/>
      <c r="F46" s="638">
        <v>1</v>
      </c>
      <c r="G46" s="638">
        <v>0.98</v>
      </c>
      <c r="H46" s="634">
        <v>5</v>
      </c>
      <c r="I46" s="659">
        <v>4</v>
      </c>
      <c r="J46" s="653" t="s">
        <v>818</v>
      </c>
      <c r="K46" s="684"/>
      <c r="L46" s="684"/>
      <c r="M46" s="684"/>
      <c r="N46" s="684"/>
      <c r="O46" s="684"/>
      <c r="P46" s="684"/>
      <c r="Q46" s="684"/>
      <c r="R46" s="684"/>
      <c r="S46" s="684"/>
      <c r="T46" s="684"/>
      <c r="U46" s="684"/>
      <c r="V46" s="684"/>
      <c r="W46" s="684"/>
      <c r="X46" s="684"/>
    </row>
    <row r="47" ht="72" spans="1:24">
      <c r="A47" s="641"/>
      <c r="B47" s="642"/>
      <c r="C47" s="637" t="s">
        <v>272</v>
      </c>
      <c r="D47" s="643" t="s">
        <v>820</v>
      </c>
      <c r="E47" s="643"/>
      <c r="F47" s="638">
        <v>0.9</v>
      </c>
      <c r="G47" s="638">
        <v>0.9</v>
      </c>
      <c r="H47" s="634">
        <v>5</v>
      </c>
      <c r="I47" s="659">
        <v>5</v>
      </c>
      <c r="J47" s="653"/>
      <c r="K47" s="684"/>
      <c r="L47" s="684"/>
      <c r="M47" s="684"/>
      <c r="N47" s="684"/>
      <c r="O47" s="684"/>
      <c r="P47" s="684"/>
      <c r="Q47" s="684"/>
      <c r="R47" s="684"/>
      <c r="S47" s="684"/>
      <c r="T47" s="684"/>
      <c r="U47" s="684"/>
      <c r="V47" s="684"/>
      <c r="W47" s="684"/>
      <c r="X47" s="684"/>
    </row>
    <row r="48" ht="34.95" customHeight="1" spans="1:24">
      <c r="A48" s="641"/>
      <c r="B48" s="642"/>
      <c r="C48" s="637" t="s">
        <v>273</v>
      </c>
      <c r="D48" s="643" t="s">
        <v>823</v>
      </c>
      <c r="E48" s="643"/>
      <c r="F48" s="638">
        <v>0.9</v>
      </c>
      <c r="G48" s="644">
        <v>0.97</v>
      </c>
      <c r="H48" s="634">
        <v>5</v>
      </c>
      <c r="I48" s="659">
        <v>5</v>
      </c>
      <c r="J48" s="653"/>
      <c r="K48" s="684"/>
      <c r="L48" s="684"/>
      <c r="M48" s="684"/>
      <c r="N48" s="684"/>
      <c r="O48" s="684"/>
      <c r="P48" s="684"/>
      <c r="Q48" s="684"/>
      <c r="R48" s="684"/>
      <c r="S48" s="684"/>
      <c r="T48" s="684"/>
      <c r="U48" s="684"/>
      <c r="V48" s="684"/>
      <c r="W48" s="684"/>
      <c r="X48" s="684"/>
    </row>
    <row r="49" ht="44.4" customHeight="1" spans="1:24">
      <c r="A49" s="641"/>
      <c r="B49" s="642"/>
      <c r="C49" s="637" t="s">
        <v>275</v>
      </c>
      <c r="D49" s="643" t="s">
        <v>824</v>
      </c>
      <c r="E49" s="643"/>
      <c r="F49" s="638">
        <v>0.6</v>
      </c>
      <c r="G49" s="644">
        <v>0.72</v>
      </c>
      <c r="H49" s="634">
        <v>5</v>
      </c>
      <c r="I49" s="659">
        <v>5</v>
      </c>
      <c r="J49" s="653"/>
      <c r="K49" s="684"/>
      <c r="L49" s="684"/>
      <c r="M49" s="684"/>
      <c r="N49" s="684"/>
      <c r="O49" s="684"/>
      <c r="P49" s="684"/>
      <c r="Q49" s="684"/>
      <c r="R49" s="684"/>
      <c r="S49" s="684"/>
      <c r="T49" s="684"/>
      <c r="U49" s="684"/>
      <c r="V49" s="684"/>
      <c r="W49" s="684"/>
      <c r="X49" s="684"/>
    </row>
    <row r="50" ht="39.6" customHeight="1" spans="1:24">
      <c r="A50" s="641"/>
      <c r="B50" s="642"/>
      <c r="C50" s="637" t="s">
        <v>279</v>
      </c>
      <c r="D50" s="643" t="s">
        <v>825</v>
      </c>
      <c r="E50" s="643"/>
      <c r="F50" s="638">
        <v>0.96</v>
      </c>
      <c r="G50" s="638">
        <v>1</v>
      </c>
      <c r="H50" s="634">
        <v>5</v>
      </c>
      <c r="I50" s="659">
        <v>5</v>
      </c>
      <c r="J50" s="653"/>
      <c r="K50" s="684"/>
      <c r="L50" s="684"/>
      <c r="M50" s="684"/>
      <c r="N50" s="684"/>
      <c r="O50" s="684"/>
      <c r="P50" s="684"/>
      <c r="Q50" s="684"/>
      <c r="R50" s="684"/>
      <c r="S50" s="684"/>
      <c r="T50" s="684"/>
      <c r="U50" s="684"/>
      <c r="V50" s="684"/>
      <c r="W50" s="684"/>
      <c r="X50" s="684"/>
    </row>
    <row r="51" ht="48.6" customHeight="1" spans="1:24">
      <c r="A51" s="641"/>
      <c r="B51" s="642"/>
      <c r="C51" s="637" t="s">
        <v>280</v>
      </c>
      <c r="D51" s="643" t="s">
        <v>826</v>
      </c>
      <c r="E51" s="643"/>
      <c r="F51" s="638">
        <v>0.98</v>
      </c>
      <c r="G51" s="638">
        <v>1</v>
      </c>
      <c r="H51" s="634">
        <v>5</v>
      </c>
      <c r="I51" s="659">
        <v>5</v>
      </c>
      <c r="J51" s="653"/>
      <c r="K51" s="684"/>
      <c r="L51" s="684"/>
      <c r="M51" s="684"/>
      <c r="N51" s="684"/>
      <c r="O51" s="684"/>
      <c r="P51" s="684"/>
      <c r="Q51" s="684"/>
      <c r="R51" s="684"/>
      <c r="S51" s="684"/>
      <c r="T51" s="684"/>
      <c r="U51" s="684"/>
      <c r="V51" s="684"/>
      <c r="W51" s="684"/>
      <c r="X51" s="684"/>
    </row>
    <row r="52" ht="36" spans="1:24">
      <c r="A52" s="641"/>
      <c r="B52" s="642"/>
      <c r="C52" s="637" t="s">
        <v>827</v>
      </c>
      <c r="D52" s="643" t="s">
        <v>829</v>
      </c>
      <c r="E52" s="643"/>
      <c r="F52" s="638">
        <v>1</v>
      </c>
      <c r="G52" s="638">
        <v>1</v>
      </c>
      <c r="H52" s="634">
        <v>5</v>
      </c>
      <c r="I52" s="659">
        <v>5</v>
      </c>
      <c r="J52" s="652"/>
      <c r="K52" s="685"/>
      <c r="L52" s="685"/>
      <c r="M52" s="685"/>
      <c r="N52" s="685"/>
      <c r="O52" s="685"/>
      <c r="P52" s="685"/>
      <c r="Q52" s="685"/>
      <c r="R52" s="685"/>
      <c r="S52" s="685"/>
      <c r="T52" s="685"/>
      <c r="U52" s="685"/>
      <c r="V52" s="685"/>
      <c r="W52" s="685"/>
      <c r="X52" s="685"/>
    </row>
    <row r="53" spans="1:24">
      <c r="A53" s="641"/>
      <c r="B53" s="642"/>
      <c r="C53" s="637"/>
      <c r="D53" s="643"/>
      <c r="E53" s="643"/>
      <c r="F53" s="638"/>
      <c r="G53" s="634"/>
      <c r="H53" s="634"/>
      <c r="I53" s="659"/>
      <c r="J53" s="652"/>
      <c r="K53" s="685"/>
      <c r="L53" s="685"/>
      <c r="M53" s="685"/>
      <c r="N53" s="685"/>
      <c r="O53" s="685"/>
      <c r="P53" s="685"/>
      <c r="Q53" s="685"/>
      <c r="R53" s="685"/>
      <c r="S53" s="685"/>
      <c r="T53" s="685"/>
      <c r="U53" s="685"/>
      <c r="V53" s="685"/>
      <c r="W53" s="685"/>
      <c r="X53" s="685"/>
    </row>
    <row r="54" spans="1:24">
      <c r="A54" s="641"/>
      <c r="B54" s="642" t="s">
        <v>463</v>
      </c>
      <c r="C54" s="637"/>
      <c r="D54" s="637"/>
      <c r="E54" s="643"/>
      <c r="F54" s="638"/>
      <c r="G54" s="634"/>
      <c r="H54" s="634"/>
      <c r="I54" s="659"/>
      <c r="J54" s="652"/>
      <c r="K54" s="685"/>
      <c r="L54" s="685"/>
      <c r="M54" s="685"/>
      <c r="N54" s="685"/>
      <c r="O54" s="685"/>
      <c r="P54" s="685"/>
      <c r="Q54" s="685"/>
      <c r="R54" s="685"/>
      <c r="S54" s="685"/>
      <c r="T54" s="685"/>
      <c r="U54" s="685"/>
      <c r="V54" s="685"/>
      <c r="W54" s="685"/>
      <c r="X54" s="685"/>
    </row>
    <row r="55" ht="73.2" customHeight="1" spans="1:24">
      <c r="A55" s="641"/>
      <c r="B55" s="642"/>
      <c r="C55" s="645" t="s">
        <v>832</v>
      </c>
      <c r="D55" s="637" t="s">
        <v>834</v>
      </c>
      <c r="E55" s="643" t="s">
        <v>835</v>
      </c>
      <c r="F55" s="638" t="s">
        <v>836</v>
      </c>
      <c r="G55" s="644">
        <v>0</v>
      </c>
      <c r="H55" s="634">
        <v>7</v>
      </c>
      <c r="I55" s="659">
        <v>7</v>
      </c>
      <c r="J55" s="652"/>
      <c r="K55" s="685"/>
      <c r="L55" s="685"/>
      <c r="M55" s="685"/>
      <c r="N55" s="685"/>
      <c r="O55" s="685"/>
      <c r="P55" s="685"/>
      <c r="Q55" s="685"/>
      <c r="R55" s="685"/>
      <c r="S55" s="685"/>
      <c r="T55" s="685"/>
      <c r="U55" s="685"/>
      <c r="V55" s="685"/>
      <c r="W55" s="685"/>
      <c r="X55" s="685"/>
    </row>
    <row r="56" ht="36" spans="1:24">
      <c r="A56" s="641"/>
      <c r="B56" s="642"/>
      <c r="C56" s="643" t="s">
        <v>270</v>
      </c>
      <c r="D56" s="637" t="s">
        <v>616</v>
      </c>
      <c r="E56" s="643" t="s">
        <v>617</v>
      </c>
      <c r="F56" s="638">
        <v>1</v>
      </c>
      <c r="G56" s="638">
        <v>1</v>
      </c>
      <c r="H56" s="634">
        <v>5</v>
      </c>
      <c r="I56" s="659">
        <v>5</v>
      </c>
      <c r="J56" s="652"/>
      <c r="K56" s="685"/>
      <c r="L56" s="685"/>
      <c r="M56" s="685"/>
      <c r="N56" s="685"/>
      <c r="O56" s="685"/>
      <c r="P56" s="685"/>
      <c r="Q56" s="685"/>
      <c r="R56" s="685"/>
      <c r="S56" s="685"/>
      <c r="T56" s="685"/>
      <c r="U56" s="685"/>
      <c r="V56" s="685"/>
      <c r="W56" s="685"/>
      <c r="X56" s="685"/>
    </row>
    <row r="57" spans="1:24">
      <c r="A57" s="641"/>
      <c r="B57" s="642" t="s">
        <v>474</v>
      </c>
      <c r="C57" s="643"/>
      <c r="D57" s="643"/>
      <c r="E57" s="643"/>
      <c r="F57" s="638"/>
      <c r="G57" s="634"/>
      <c r="H57" s="634"/>
      <c r="I57" s="659"/>
      <c r="J57" s="652"/>
      <c r="K57" s="685"/>
      <c r="L57" s="685"/>
      <c r="M57" s="685"/>
      <c r="N57" s="685"/>
      <c r="O57" s="685"/>
      <c r="P57" s="685"/>
      <c r="Q57" s="685"/>
      <c r="R57" s="685"/>
      <c r="S57" s="685"/>
      <c r="T57" s="685"/>
      <c r="U57" s="685"/>
      <c r="V57" s="685"/>
      <c r="W57" s="685"/>
      <c r="X57" s="685"/>
    </row>
    <row r="58" ht="64.2" customHeight="1" spans="1:24">
      <c r="A58" s="641"/>
      <c r="B58" s="642"/>
      <c r="C58" s="643" t="s">
        <v>716</v>
      </c>
      <c r="D58" s="643" t="s">
        <v>837</v>
      </c>
      <c r="E58" s="643"/>
      <c r="F58" s="638">
        <v>1</v>
      </c>
      <c r="G58" s="634" t="s">
        <v>547</v>
      </c>
      <c r="H58" s="634">
        <v>5</v>
      </c>
      <c r="I58" s="659">
        <v>4</v>
      </c>
      <c r="J58" s="652"/>
      <c r="K58" s="685"/>
      <c r="L58" s="685"/>
      <c r="M58" s="685"/>
      <c r="N58" s="685"/>
      <c r="O58" s="685"/>
      <c r="P58" s="685"/>
      <c r="Q58" s="685"/>
      <c r="R58" s="685"/>
      <c r="S58" s="685"/>
      <c r="T58" s="685"/>
      <c r="U58" s="685"/>
      <c r="V58" s="685"/>
      <c r="W58" s="685"/>
      <c r="X58" s="685"/>
    </row>
    <row r="59" ht="96" spans="1:24">
      <c r="A59" s="646"/>
      <c r="B59" s="642"/>
      <c r="C59" s="643" t="s">
        <v>290</v>
      </c>
      <c r="D59" s="643" t="s">
        <v>718</v>
      </c>
      <c r="E59" s="643" t="s">
        <v>536</v>
      </c>
      <c r="F59" s="638">
        <v>1</v>
      </c>
      <c r="G59" s="647">
        <v>0.9061</v>
      </c>
      <c r="H59" s="634">
        <v>5</v>
      </c>
      <c r="I59" s="686">
        <v>3</v>
      </c>
      <c r="J59" s="652"/>
      <c r="K59" s="685"/>
      <c r="L59" s="685"/>
      <c r="M59" s="685"/>
      <c r="N59" s="685"/>
      <c r="O59" s="685"/>
      <c r="P59" s="685"/>
      <c r="Q59" s="685"/>
      <c r="R59" s="685"/>
      <c r="S59" s="685"/>
      <c r="T59" s="685"/>
      <c r="U59" s="685"/>
      <c r="V59" s="685"/>
      <c r="W59" s="685"/>
      <c r="X59" s="685"/>
    </row>
    <row r="60" ht="34.95" customHeight="1" spans="1:24">
      <c r="A60" s="648" t="s">
        <v>618</v>
      </c>
      <c r="B60" s="649" t="s">
        <v>486</v>
      </c>
      <c r="C60" s="643" t="s">
        <v>487</v>
      </c>
      <c r="D60" s="643" t="s">
        <v>619</v>
      </c>
      <c r="E60" s="643"/>
      <c r="F60" s="638">
        <v>1</v>
      </c>
      <c r="G60" s="638">
        <v>1</v>
      </c>
      <c r="H60" s="634">
        <v>4</v>
      </c>
      <c r="I60" s="659">
        <v>4</v>
      </c>
      <c r="J60" s="652"/>
      <c r="K60" s="685"/>
      <c r="L60" s="685"/>
      <c r="M60" s="685"/>
      <c r="N60" s="685"/>
      <c r="O60" s="685"/>
      <c r="P60" s="685"/>
      <c r="Q60" s="685"/>
      <c r="R60" s="685"/>
      <c r="S60" s="685"/>
      <c r="T60" s="685"/>
      <c r="U60" s="685"/>
      <c r="V60" s="685"/>
      <c r="W60" s="685"/>
      <c r="X60" s="685"/>
    </row>
    <row r="61" ht="24" customHeight="1" spans="1:24">
      <c r="A61" s="641"/>
      <c r="B61" s="650"/>
      <c r="C61" s="643" t="s">
        <v>620</v>
      </c>
      <c r="D61" s="643" t="s">
        <v>839</v>
      </c>
      <c r="E61" s="643"/>
      <c r="F61" s="638">
        <v>0.95</v>
      </c>
      <c r="G61" s="638">
        <v>0.9</v>
      </c>
      <c r="H61" s="634">
        <v>4</v>
      </c>
      <c r="I61" s="659">
        <v>4</v>
      </c>
      <c r="J61" s="652"/>
      <c r="K61" s="685"/>
      <c r="L61" s="685"/>
      <c r="M61" s="685"/>
      <c r="N61" s="685"/>
      <c r="O61" s="685"/>
      <c r="P61" s="685"/>
      <c r="Q61" s="685"/>
      <c r="R61" s="685"/>
      <c r="S61" s="685"/>
      <c r="T61" s="685"/>
      <c r="U61" s="685"/>
      <c r="V61" s="685"/>
      <c r="W61" s="685"/>
      <c r="X61" s="685"/>
    </row>
    <row r="62" ht="29.4" customHeight="1" spans="1:24">
      <c r="A62" s="641"/>
      <c r="B62" s="651"/>
      <c r="C62" s="652" t="s">
        <v>489</v>
      </c>
      <c r="D62" s="653" t="s">
        <v>490</v>
      </c>
      <c r="E62" s="652"/>
      <c r="F62" s="638">
        <v>1</v>
      </c>
      <c r="G62" s="654">
        <v>1</v>
      </c>
      <c r="H62" s="655">
        <v>2</v>
      </c>
      <c r="I62" s="659">
        <v>2</v>
      </c>
      <c r="J62" s="652"/>
      <c r="K62" s="685"/>
      <c r="L62" s="685"/>
      <c r="M62" s="685"/>
      <c r="N62" s="685"/>
      <c r="O62" s="685"/>
      <c r="P62" s="685"/>
      <c r="Q62" s="685"/>
      <c r="R62" s="685"/>
      <c r="S62" s="685"/>
      <c r="T62" s="685"/>
      <c r="U62" s="685"/>
      <c r="V62" s="685"/>
      <c r="W62" s="685"/>
      <c r="X62" s="685"/>
    </row>
    <row r="63" ht="33.6" customHeight="1" spans="1:24">
      <c r="A63" s="641"/>
      <c r="B63" s="656" t="s">
        <v>316</v>
      </c>
      <c r="C63" s="652" t="s">
        <v>491</v>
      </c>
      <c r="D63" s="653" t="s">
        <v>726</v>
      </c>
      <c r="E63" s="653"/>
      <c r="F63" s="653" t="s">
        <v>493</v>
      </c>
      <c r="G63" s="653" t="s">
        <v>547</v>
      </c>
      <c r="H63" s="657">
        <v>5</v>
      </c>
      <c r="I63" s="659">
        <v>4</v>
      </c>
      <c r="J63" s="652"/>
      <c r="K63" s="685"/>
      <c r="L63" s="685"/>
      <c r="M63" s="685"/>
      <c r="N63" s="685"/>
      <c r="O63" s="685"/>
      <c r="P63" s="685"/>
      <c r="Q63" s="685"/>
      <c r="R63" s="685"/>
      <c r="S63" s="685"/>
      <c r="T63" s="685"/>
      <c r="U63" s="685"/>
      <c r="V63" s="685"/>
      <c r="W63" s="685"/>
      <c r="X63" s="685"/>
    </row>
    <row r="64" ht="37.2" customHeight="1" spans="1:24">
      <c r="A64" s="646"/>
      <c r="B64" s="658"/>
      <c r="C64" s="643" t="s">
        <v>317</v>
      </c>
      <c r="D64" s="643" t="s">
        <v>840</v>
      </c>
      <c r="E64" s="643" t="s">
        <v>496</v>
      </c>
      <c r="F64" s="659" t="s">
        <v>349</v>
      </c>
      <c r="G64" s="660" t="s">
        <v>841</v>
      </c>
      <c r="H64" s="659">
        <v>5</v>
      </c>
      <c r="I64" s="659">
        <v>4</v>
      </c>
      <c r="J64" s="652"/>
      <c r="K64" s="685"/>
      <c r="L64" s="685"/>
      <c r="M64" s="685"/>
      <c r="N64" s="685"/>
      <c r="O64" s="685"/>
      <c r="P64" s="685"/>
      <c r="Q64" s="685"/>
      <c r="R64" s="685"/>
      <c r="S64" s="685"/>
      <c r="T64" s="685"/>
      <c r="U64" s="685"/>
      <c r="V64" s="685"/>
      <c r="W64" s="685"/>
      <c r="X64" s="685"/>
    </row>
    <row r="65" spans="1:24">
      <c r="A65" s="656" t="s">
        <v>386</v>
      </c>
      <c r="B65" s="656" t="s">
        <v>497</v>
      </c>
      <c r="C65" s="656" t="s">
        <v>326</v>
      </c>
      <c r="D65" s="674" t="s">
        <v>498</v>
      </c>
      <c r="E65" s="656" t="s">
        <v>499</v>
      </c>
      <c r="F65" s="693">
        <v>0.9</v>
      </c>
      <c r="G65" s="694">
        <v>0.85</v>
      </c>
      <c r="H65" s="656">
        <v>10</v>
      </c>
      <c r="I65" s="695">
        <v>8</v>
      </c>
      <c r="J65" s="720"/>
      <c r="K65" s="721"/>
      <c r="L65" s="721"/>
      <c r="M65" s="721"/>
      <c r="N65" s="721"/>
      <c r="O65" s="721"/>
      <c r="P65" s="721"/>
      <c r="Q65" s="721"/>
      <c r="R65" s="721"/>
      <c r="S65" s="721"/>
      <c r="T65" s="721"/>
      <c r="U65" s="721"/>
      <c r="V65" s="721"/>
      <c r="W65" s="721"/>
      <c r="X65" s="721"/>
    </row>
    <row r="66" spans="1:24">
      <c r="A66" s="641"/>
      <c r="B66" s="641"/>
      <c r="C66" s="641"/>
      <c r="D66" s="674" t="s">
        <v>500</v>
      </c>
      <c r="E66" s="641"/>
      <c r="F66" s="641"/>
      <c r="G66" s="696"/>
      <c r="H66" s="697"/>
      <c r="I66" s="698"/>
      <c r="J66" s="722"/>
      <c r="K66" s="721"/>
      <c r="L66" s="721"/>
      <c r="M66" s="721"/>
      <c r="N66" s="721"/>
      <c r="O66" s="721"/>
      <c r="P66" s="721"/>
      <c r="Q66" s="721"/>
      <c r="R66" s="721"/>
      <c r="S66" s="721"/>
      <c r="T66" s="721"/>
      <c r="U66" s="721"/>
      <c r="V66" s="721"/>
      <c r="W66" s="721"/>
      <c r="X66" s="721"/>
    </row>
    <row r="67" spans="1:24">
      <c r="A67" s="641"/>
      <c r="B67" s="641"/>
      <c r="C67" s="641"/>
      <c r="D67" s="674" t="s">
        <v>501</v>
      </c>
      <c r="E67" s="641"/>
      <c r="F67" s="641"/>
      <c r="G67" s="696"/>
      <c r="H67" s="697"/>
      <c r="I67" s="698"/>
      <c r="J67" s="722"/>
      <c r="K67" s="721"/>
      <c r="L67" s="721"/>
      <c r="M67" s="721"/>
      <c r="N67" s="721"/>
      <c r="O67" s="721"/>
      <c r="P67" s="721"/>
      <c r="Q67" s="721"/>
      <c r="R67" s="721"/>
      <c r="S67" s="721"/>
      <c r="T67" s="721"/>
      <c r="U67" s="721"/>
      <c r="V67" s="721"/>
      <c r="W67" s="721"/>
      <c r="X67" s="721"/>
    </row>
    <row r="68" spans="1:24">
      <c r="A68" s="646"/>
      <c r="B68" s="646"/>
      <c r="C68" s="646"/>
      <c r="D68" s="674" t="s">
        <v>502</v>
      </c>
      <c r="E68" s="646"/>
      <c r="F68" s="646"/>
      <c r="G68" s="699"/>
      <c r="H68" s="658"/>
      <c r="I68" s="700"/>
      <c r="J68" s="723"/>
      <c r="K68" s="721"/>
      <c r="L68" s="721"/>
      <c r="M68" s="721"/>
      <c r="N68" s="721"/>
      <c r="O68" s="721"/>
      <c r="P68" s="721"/>
      <c r="Q68" s="721"/>
      <c r="R68" s="721"/>
      <c r="S68" s="721"/>
      <c r="T68" s="721"/>
      <c r="U68" s="721"/>
      <c r="V68" s="721"/>
      <c r="W68" s="721"/>
      <c r="X68" s="721"/>
    </row>
    <row r="69" spans="1:24">
      <c r="A69" s="652"/>
      <c r="B69" s="679" t="s">
        <v>503</v>
      </c>
      <c r="C69" s="652"/>
      <c r="D69" s="652"/>
      <c r="E69" s="652"/>
      <c r="F69" s="652"/>
      <c r="G69" s="652"/>
      <c r="H69" s="659">
        <f>SUM(H44:H68)</f>
        <v>100</v>
      </c>
      <c r="I69" s="659">
        <f>SUM(I44:I68)</f>
        <v>86</v>
      </c>
      <c r="J69" s="652"/>
      <c r="K69" s="685"/>
      <c r="L69" s="685"/>
      <c r="M69" s="685"/>
      <c r="N69" s="685"/>
      <c r="O69" s="685"/>
      <c r="P69" s="685"/>
      <c r="Q69" s="685"/>
      <c r="R69" s="685"/>
      <c r="S69" s="685"/>
      <c r="T69" s="685"/>
      <c r="U69" s="685"/>
      <c r="V69" s="685"/>
      <c r="W69" s="685"/>
      <c r="X69" s="685"/>
    </row>
  </sheetData>
  <mergeCells count="137">
    <mergeCell ref="L3:T3"/>
    <mergeCell ref="Z3:AH3"/>
    <mergeCell ref="L4:T4"/>
    <mergeCell ref="Z4:AH4"/>
    <mergeCell ref="B5:E5"/>
    <mergeCell ref="G5:I5"/>
    <mergeCell ref="M7:O7"/>
    <mergeCell ref="Q7:U7"/>
    <mergeCell ref="AA7:AD7"/>
    <mergeCell ref="AF7:AH7"/>
    <mergeCell ref="B8:C8"/>
    <mergeCell ref="B9:C9"/>
    <mergeCell ref="B10:C10"/>
    <mergeCell ref="T10:U10"/>
    <mergeCell ref="AA10:AB10"/>
    <mergeCell ref="B11:C11"/>
    <mergeCell ref="AA11:AB11"/>
    <mergeCell ref="B12:E12"/>
    <mergeCell ref="F12:I12"/>
    <mergeCell ref="AA12:AB12"/>
    <mergeCell ref="B13:E13"/>
    <mergeCell ref="F13:I13"/>
    <mergeCell ref="AA13:AB13"/>
    <mergeCell ref="M14:O14"/>
    <mergeCell ref="P14:U14"/>
    <mergeCell ref="AA14:AD14"/>
    <mergeCell ref="AE14:AH14"/>
    <mergeCell ref="M15:O15"/>
    <mergeCell ref="P15:U15"/>
    <mergeCell ref="A31:J31"/>
    <mergeCell ref="B34:D34"/>
    <mergeCell ref="F34:J34"/>
    <mergeCell ref="Z36:AE36"/>
    <mergeCell ref="B41:D41"/>
    <mergeCell ref="E41:J41"/>
    <mergeCell ref="B42:D42"/>
    <mergeCell ref="E42:J42"/>
    <mergeCell ref="A6:A11"/>
    <mergeCell ref="A12:A13"/>
    <mergeCell ref="A14:A26"/>
    <mergeCell ref="A32:A33"/>
    <mergeCell ref="A35:A40"/>
    <mergeCell ref="A41:A42"/>
    <mergeCell ref="A45:A59"/>
    <mergeCell ref="A60:A64"/>
    <mergeCell ref="A65:A68"/>
    <mergeCell ref="B14:B16"/>
    <mergeCell ref="B17:B21"/>
    <mergeCell ref="B22:B25"/>
    <mergeCell ref="B35:B36"/>
    <mergeCell ref="B46:B53"/>
    <mergeCell ref="B54:B56"/>
    <mergeCell ref="B57:B59"/>
    <mergeCell ref="B60:B62"/>
    <mergeCell ref="B63:B64"/>
    <mergeCell ref="B65:B68"/>
    <mergeCell ref="C14:C16"/>
    <mergeCell ref="C17:C19"/>
    <mergeCell ref="C65:C68"/>
    <mergeCell ref="D14:D16"/>
    <mergeCell ref="E14:E16"/>
    <mergeCell ref="E65:E68"/>
    <mergeCell ref="F14:F16"/>
    <mergeCell ref="F65:F68"/>
    <mergeCell ref="G6:G7"/>
    <mergeCell ref="G14:G16"/>
    <mergeCell ref="G35:G36"/>
    <mergeCell ref="G65:G68"/>
    <mergeCell ref="H6:H7"/>
    <mergeCell ref="H14:H16"/>
    <mergeCell ref="H35:H36"/>
    <mergeCell ref="H65:H68"/>
    <mergeCell ref="I6:I7"/>
    <mergeCell ref="I65:I68"/>
    <mergeCell ref="J65:J68"/>
    <mergeCell ref="L5:L6"/>
    <mergeCell ref="L8:L13"/>
    <mergeCell ref="L14:L15"/>
    <mergeCell ref="L17:L31"/>
    <mergeCell ref="L32:L36"/>
    <mergeCell ref="L37:L40"/>
    <mergeCell ref="M8:M9"/>
    <mergeCell ref="M18:M25"/>
    <mergeCell ref="M26:M28"/>
    <mergeCell ref="M29:M31"/>
    <mergeCell ref="M32:M34"/>
    <mergeCell ref="M35:M36"/>
    <mergeCell ref="M37:M40"/>
    <mergeCell ref="N37:N40"/>
    <mergeCell ref="P37:P40"/>
    <mergeCell ref="Q37:Q40"/>
    <mergeCell ref="R8:R9"/>
    <mergeCell ref="R37:R40"/>
    <mergeCell ref="S8:S9"/>
    <mergeCell ref="S37:S40"/>
    <mergeCell ref="T37:T40"/>
    <mergeCell ref="U37:U40"/>
    <mergeCell ref="Z5:Z6"/>
    <mergeCell ref="Z8:Z13"/>
    <mergeCell ref="Z14:Z16"/>
    <mergeCell ref="Z17:Z35"/>
    <mergeCell ref="AA17:AA18"/>
    <mergeCell ref="AA19:AA28"/>
    <mergeCell ref="AA30:AA33"/>
    <mergeCell ref="AA34:AA35"/>
    <mergeCell ref="AB17:AB18"/>
    <mergeCell ref="AB19:AB20"/>
    <mergeCell ref="AB21:AB25"/>
    <mergeCell ref="AB26:AB27"/>
    <mergeCell ref="AB28:AB29"/>
    <mergeCell ref="AB34:AB35"/>
    <mergeCell ref="AC17:AC18"/>
    <mergeCell ref="AC34:AC35"/>
    <mergeCell ref="AD17:AD18"/>
    <mergeCell ref="AD34:AD35"/>
    <mergeCell ref="AE17:AE18"/>
    <mergeCell ref="AE34:AE35"/>
    <mergeCell ref="AF8:AF9"/>
    <mergeCell ref="AF17:AF18"/>
    <mergeCell ref="AF34:AF35"/>
    <mergeCell ref="AG8:AG9"/>
    <mergeCell ref="AG17:AG18"/>
    <mergeCell ref="AG34:AG35"/>
    <mergeCell ref="AH8:AH9"/>
    <mergeCell ref="AH17:AH18"/>
    <mergeCell ref="AH34:AH35"/>
    <mergeCell ref="A1:I2"/>
    <mergeCell ref="B3:I4"/>
    <mergeCell ref="B6:C7"/>
    <mergeCell ref="B32:J33"/>
    <mergeCell ref="I35:J36"/>
    <mergeCell ref="AA5:AH6"/>
    <mergeCell ref="AA8:AB9"/>
    <mergeCell ref="AA15:AD16"/>
    <mergeCell ref="AE15:AH16"/>
    <mergeCell ref="M5:U6"/>
    <mergeCell ref="T8:U9"/>
  </mergeCells>
  <printOptions horizontalCentered="1"/>
  <pageMargins left="0.393055555555556" right="0.379861111111111" top="0.590277777777778" bottom="0.393055555555556" header="0.511805555555556" footer="0.511805555555556"/>
  <pageSetup paperSize="9" scale="85" orientation="portrait"/>
  <headerFooter alignWithMargins="0" scaleWithDoc="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pageSetUpPr fitToPage="1"/>
  </sheetPr>
  <dimension ref="A1:S119"/>
  <sheetViews>
    <sheetView view="pageBreakPreview" zoomScaleNormal="100" zoomScaleSheetLayoutView="100" topLeftCell="B91" workbookViewId="0">
      <selection activeCell="G364" sqref="G364:J368"/>
    </sheetView>
  </sheetViews>
  <sheetFormatPr defaultColWidth="15.4416666666667" defaultRowHeight="12.75"/>
  <cols>
    <col min="1" max="7" width="15.4416666666667" style="488"/>
    <col min="8" max="10" width="15.4416666666667" style="488" hidden="1" customWidth="1"/>
    <col min="11" max="11" width="12.1083333333333" style="488" customWidth="1"/>
    <col min="12" max="12" width="10.3333333333333" style="488" customWidth="1"/>
    <col min="13" max="13" width="13.2166666666667" style="488" customWidth="1"/>
    <col min="14" max="14" width="25.3333333333333" style="488" customWidth="1"/>
    <col min="15" max="15" width="12.1083333333333" style="488" customWidth="1"/>
    <col min="16" max="16" width="11.8833333333333" style="488" customWidth="1"/>
    <col min="17" max="17" width="9.88333333333333" style="488" customWidth="1"/>
    <col min="18" max="18" width="8" style="488" customWidth="1"/>
    <col min="19" max="19" width="8.775" style="488" customWidth="1"/>
    <col min="20" max="16384" width="15.4416666666667" style="488"/>
  </cols>
  <sheetData>
    <row r="1" spans="11:11">
      <c r="K1" s="488" t="s">
        <v>844</v>
      </c>
    </row>
    <row r="2" ht="39" customHeight="1" spans="1:19">
      <c r="A2" s="489" t="s">
        <v>845</v>
      </c>
      <c r="K2" s="556" t="s">
        <v>846</v>
      </c>
      <c r="L2" s="557"/>
      <c r="M2" s="557"/>
      <c r="N2" s="557"/>
      <c r="O2" s="557"/>
      <c r="P2" s="557"/>
      <c r="Q2" s="557"/>
      <c r="R2" s="557"/>
      <c r="S2" s="557"/>
    </row>
    <row r="3" ht="13.5" spans="1:19">
      <c r="A3" s="489" t="s">
        <v>847</v>
      </c>
      <c r="K3" s="558" t="s">
        <v>847</v>
      </c>
      <c r="L3" s="559"/>
      <c r="M3" s="559"/>
      <c r="N3" s="559"/>
      <c r="O3" s="559"/>
      <c r="P3" s="559"/>
      <c r="Q3" s="559"/>
      <c r="R3" s="559"/>
      <c r="S3" s="559"/>
    </row>
    <row r="4" spans="1:19">
      <c r="A4" s="490" t="s">
        <v>848</v>
      </c>
      <c r="B4" s="491" t="s">
        <v>849</v>
      </c>
      <c r="C4" s="492"/>
      <c r="D4" s="492"/>
      <c r="E4" s="492"/>
      <c r="F4" s="492"/>
      <c r="G4" s="492"/>
      <c r="H4" s="492"/>
      <c r="I4" s="517"/>
      <c r="K4" s="560" t="s">
        <v>848</v>
      </c>
      <c r="L4" s="560" t="s">
        <v>849</v>
      </c>
      <c r="M4" s="560"/>
      <c r="N4" s="560"/>
      <c r="O4" s="560"/>
      <c r="P4" s="560"/>
      <c r="Q4" s="560"/>
      <c r="R4" s="560"/>
      <c r="S4" s="560"/>
    </row>
    <row r="5" ht="13.5" spans="1:19">
      <c r="A5" s="493" t="s">
        <v>850</v>
      </c>
      <c r="B5" s="494"/>
      <c r="C5" s="495"/>
      <c r="D5" s="495"/>
      <c r="E5" s="495"/>
      <c r="F5" s="495"/>
      <c r="G5" s="495"/>
      <c r="H5" s="495"/>
      <c r="I5" s="500"/>
      <c r="K5" s="560" t="s">
        <v>850</v>
      </c>
      <c r="L5" s="560"/>
      <c r="M5" s="560"/>
      <c r="N5" s="560"/>
      <c r="O5" s="560"/>
      <c r="P5" s="560"/>
      <c r="Q5" s="560"/>
      <c r="R5" s="560"/>
      <c r="S5" s="560"/>
    </row>
    <row r="6" ht="13.5" spans="1:19">
      <c r="A6" s="496" t="s">
        <v>851</v>
      </c>
      <c r="B6" s="497" t="s">
        <v>852</v>
      </c>
      <c r="C6" s="498"/>
      <c r="D6" s="498"/>
      <c r="E6" s="499"/>
      <c r="F6" s="500" t="s">
        <v>853</v>
      </c>
      <c r="G6" s="497" t="s">
        <v>854</v>
      </c>
      <c r="H6" s="498"/>
      <c r="I6" s="499"/>
      <c r="K6" s="561" t="s">
        <v>851</v>
      </c>
      <c r="L6" s="561" t="s">
        <v>852</v>
      </c>
      <c r="M6" s="561"/>
      <c r="N6" s="561"/>
      <c r="O6" s="561"/>
      <c r="P6" s="560" t="s">
        <v>853</v>
      </c>
      <c r="Q6" s="561" t="s">
        <v>854</v>
      </c>
      <c r="R6" s="561"/>
      <c r="S6" s="561"/>
    </row>
    <row r="7" spans="1:19">
      <c r="A7" s="490" t="s">
        <v>855</v>
      </c>
      <c r="B7" s="501"/>
      <c r="C7" s="502"/>
      <c r="D7" s="503" t="s">
        <v>856</v>
      </c>
      <c r="E7" s="503" t="s">
        <v>857</v>
      </c>
      <c r="F7" s="503" t="s">
        <v>857</v>
      </c>
      <c r="G7" s="490" t="s">
        <v>153</v>
      </c>
      <c r="H7" s="490" t="s">
        <v>154</v>
      </c>
      <c r="I7" s="490" t="s">
        <v>155</v>
      </c>
      <c r="K7" s="562" t="s">
        <v>855</v>
      </c>
      <c r="L7" s="561"/>
      <c r="M7" s="561"/>
      <c r="N7" s="560" t="s">
        <v>856</v>
      </c>
      <c r="O7" s="560" t="s">
        <v>857</v>
      </c>
      <c r="P7" s="560" t="s">
        <v>857</v>
      </c>
      <c r="Q7" s="560" t="s">
        <v>153</v>
      </c>
      <c r="R7" s="560" t="s">
        <v>154</v>
      </c>
      <c r="S7" s="560" t="s">
        <v>155</v>
      </c>
    </row>
    <row r="8" ht="13.5" spans="1:19">
      <c r="A8" s="504"/>
      <c r="B8" s="505"/>
      <c r="C8" s="506"/>
      <c r="D8" s="500" t="s">
        <v>858</v>
      </c>
      <c r="E8" s="500" t="s">
        <v>858</v>
      </c>
      <c r="F8" s="500" t="s">
        <v>859</v>
      </c>
      <c r="G8" s="493"/>
      <c r="H8" s="493"/>
      <c r="I8" s="493"/>
      <c r="K8" s="563"/>
      <c r="L8" s="561"/>
      <c r="M8" s="561"/>
      <c r="N8" s="560" t="s">
        <v>858</v>
      </c>
      <c r="O8" s="560" t="s">
        <v>858</v>
      </c>
      <c r="P8" s="560" t="s">
        <v>859</v>
      </c>
      <c r="Q8" s="560"/>
      <c r="R8" s="560"/>
      <c r="S8" s="560"/>
    </row>
    <row r="9" ht="13.5" spans="1:19">
      <c r="A9" s="504"/>
      <c r="B9" s="497" t="s">
        <v>860</v>
      </c>
      <c r="C9" s="499"/>
      <c r="D9" s="506"/>
      <c r="E9" s="507">
        <v>1202.41</v>
      </c>
      <c r="F9" s="507">
        <v>707.83</v>
      </c>
      <c r="G9" s="507">
        <v>10</v>
      </c>
      <c r="H9" s="507">
        <v>58.86</v>
      </c>
      <c r="I9" s="506">
        <v>0</v>
      </c>
      <c r="K9" s="563"/>
      <c r="L9" s="561" t="s">
        <v>860</v>
      </c>
      <c r="M9" s="561"/>
      <c r="N9" s="564">
        <f>D9+D64+D103+D116</f>
        <v>166.32</v>
      </c>
      <c r="O9" s="564">
        <f>E9+E64+E103+E116</f>
        <v>2323.97</v>
      </c>
      <c r="P9" s="564">
        <f>F9+F64+F103+F116</f>
        <v>1550.68</v>
      </c>
      <c r="Q9" s="560">
        <v>10</v>
      </c>
      <c r="R9" s="579">
        <f>P9/O9</f>
        <v>0.667254740809907</v>
      </c>
      <c r="S9" s="561">
        <v>0</v>
      </c>
    </row>
    <row r="10" ht="13.5" spans="1:19">
      <c r="A10" s="504"/>
      <c r="B10" s="497" t="s">
        <v>861</v>
      </c>
      <c r="C10" s="499"/>
      <c r="D10" s="506"/>
      <c r="E10" s="507">
        <v>1076.75</v>
      </c>
      <c r="F10" s="507">
        <v>582.17</v>
      </c>
      <c r="G10" s="507"/>
      <c r="H10" s="507"/>
      <c r="I10" s="506"/>
      <c r="K10" s="563"/>
      <c r="L10" s="561" t="s">
        <v>861</v>
      </c>
      <c r="M10" s="561"/>
      <c r="N10" s="560"/>
      <c r="O10" s="564">
        <f t="shared" ref="O10:P12" si="0">E10+E65+E104+E117</f>
        <v>1466.51</v>
      </c>
      <c r="P10" s="564">
        <f t="shared" si="0"/>
        <v>859.8</v>
      </c>
      <c r="Q10" s="560"/>
      <c r="R10" s="560"/>
      <c r="S10" s="561"/>
    </row>
    <row r="11" ht="13.5" spans="1:19">
      <c r="A11" s="504"/>
      <c r="B11" s="508" t="s">
        <v>862</v>
      </c>
      <c r="C11" s="509"/>
      <c r="D11" s="506"/>
      <c r="E11" s="507">
        <v>125.66</v>
      </c>
      <c r="F11" s="507">
        <v>125.66</v>
      </c>
      <c r="G11" s="507"/>
      <c r="H11" s="507"/>
      <c r="I11" s="506"/>
      <c r="K11" s="563"/>
      <c r="L11" s="565" t="s">
        <v>862</v>
      </c>
      <c r="M11" s="565"/>
      <c r="N11" s="560"/>
      <c r="O11" s="564">
        <f t="shared" si="0"/>
        <v>857.46</v>
      </c>
      <c r="P11" s="564">
        <f t="shared" si="0"/>
        <v>690.88</v>
      </c>
      <c r="Q11" s="560"/>
      <c r="R11" s="560"/>
      <c r="S11" s="561"/>
    </row>
    <row r="12" ht="13.5" spans="1:19">
      <c r="A12" s="510"/>
      <c r="B12" s="511" t="s">
        <v>863</v>
      </c>
      <c r="C12" s="512"/>
      <c r="D12" s="506"/>
      <c r="E12" s="506"/>
      <c r="F12" s="506"/>
      <c r="G12" s="506"/>
      <c r="H12" s="506"/>
      <c r="I12" s="506"/>
      <c r="K12" s="566"/>
      <c r="L12" s="567" t="s">
        <v>863</v>
      </c>
      <c r="M12" s="567"/>
      <c r="N12" s="560"/>
      <c r="O12" s="564">
        <f t="shared" si="0"/>
        <v>0</v>
      </c>
      <c r="P12" s="564">
        <f t="shared" si="0"/>
        <v>0</v>
      </c>
      <c r="Q12" s="560"/>
      <c r="R12" s="560"/>
      <c r="S12" s="561"/>
    </row>
    <row r="13" ht="13.5" spans="1:19">
      <c r="A13" s="490" t="s">
        <v>179</v>
      </c>
      <c r="B13" s="513" t="s">
        <v>180</v>
      </c>
      <c r="C13" s="514"/>
      <c r="D13" s="514"/>
      <c r="E13" s="515"/>
      <c r="F13" s="513" t="s">
        <v>181</v>
      </c>
      <c r="G13" s="514"/>
      <c r="H13" s="514"/>
      <c r="I13" s="515"/>
      <c r="K13" s="560" t="s">
        <v>179</v>
      </c>
      <c r="L13" s="560" t="s">
        <v>180</v>
      </c>
      <c r="M13" s="560"/>
      <c r="N13" s="560"/>
      <c r="O13" s="560"/>
      <c r="P13" s="560" t="s">
        <v>181</v>
      </c>
      <c r="Q13" s="560"/>
      <c r="R13" s="560"/>
      <c r="S13" s="560"/>
    </row>
    <row r="14" spans="1:19">
      <c r="A14" s="516"/>
      <c r="B14" s="491" t="s">
        <v>184</v>
      </c>
      <c r="C14" s="492"/>
      <c r="D14" s="492"/>
      <c r="E14" s="517"/>
      <c r="F14" s="501" t="s">
        <v>864</v>
      </c>
      <c r="G14" s="518"/>
      <c r="H14" s="518"/>
      <c r="I14" s="502"/>
      <c r="K14" s="560"/>
      <c r="L14" s="560" t="s">
        <v>184</v>
      </c>
      <c r="M14" s="560"/>
      <c r="N14" s="560"/>
      <c r="O14" s="560"/>
      <c r="P14" s="561" t="s">
        <v>865</v>
      </c>
      <c r="Q14" s="561"/>
      <c r="R14" s="561"/>
      <c r="S14" s="561"/>
    </row>
    <row r="15" spans="1:19">
      <c r="A15" s="516"/>
      <c r="B15" s="519" t="s">
        <v>187</v>
      </c>
      <c r="C15" s="520"/>
      <c r="D15" s="520"/>
      <c r="E15" s="503"/>
      <c r="F15" s="521"/>
      <c r="G15" s="522"/>
      <c r="H15" s="522"/>
      <c r="I15" s="529"/>
      <c r="K15" s="560"/>
      <c r="L15" s="560" t="s">
        <v>187</v>
      </c>
      <c r="M15" s="560"/>
      <c r="N15" s="560"/>
      <c r="O15" s="560"/>
      <c r="P15" s="561"/>
      <c r="Q15" s="561"/>
      <c r="R15" s="561"/>
      <c r="S15" s="561"/>
    </row>
    <row r="16" spans="1:19">
      <c r="A16" s="516"/>
      <c r="B16" s="519" t="s">
        <v>866</v>
      </c>
      <c r="C16" s="520"/>
      <c r="D16" s="520"/>
      <c r="E16" s="503"/>
      <c r="F16" s="521"/>
      <c r="G16" s="522"/>
      <c r="H16" s="522"/>
      <c r="I16" s="529"/>
      <c r="K16" s="560"/>
      <c r="L16" s="560" t="s">
        <v>866</v>
      </c>
      <c r="M16" s="560"/>
      <c r="N16" s="560"/>
      <c r="O16" s="560"/>
      <c r="P16" s="561"/>
      <c r="Q16" s="561"/>
      <c r="R16" s="561"/>
      <c r="S16" s="561"/>
    </row>
    <row r="17" ht="13.5" spans="1:19">
      <c r="A17" s="493"/>
      <c r="B17" s="494"/>
      <c r="C17" s="495"/>
      <c r="D17" s="495"/>
      <c r="E17" s="500"/>
      <c r="F17" s="505"/>
      <c r="G17" s="523"/>
      <c r="H17" s="523"/>
      <c r="I17" s="506"/>
      <c r="K17" s="560"/>
      <c r="L17" s="560"/>
      <c r="M17" s="560"/>
      <c r="N17" s="560"/>
      <c r="O17" s="560"/>
      <c r="P17" s="561"/>
      <c r="Q17" s="561"/>
      <c r="R17" s="561"/>
      <c r="S17" s="561"/>
    </row>
    <row r="18" spans="1:19">
      <c r="A18" s="516" t="s">
        <v>867</v>
      </c>
      <c r="B18" s="490" t="s">
        <v>202</v>
      </c>
      <c r="C18" s="490" t="s">
        <v>203</v>
      </c>
      <c r="D18" s="490" t="s">
        <v>204</v>
      </c>
      <c r="E18" s="503" t="s">
        <v>868</v>
      </c>
      <c r="F18" s="503" t="s">
        <v>869</v>
      </c>
      <c r="G18" s="490" t="s">
        <v>153</v>
      </c>
      <c r="H18" s="490" t="s">
        <v>155</v>
      </c>
      <c r="I18" s="503" t="s">
        <v>870</v>
      </c>
      <c r="K18" s="568" t="s">
        <v>201</v>
      </c>
      <c r="L18" s="560" t="s">
        <v>202</v>
      </c>
      <c r="M18" s="560" t="s">
        <v>203</v>
      </c>
      <c r="N18" s="560" t="s">
        <v>204</v>
      </c>
      <c r="O18" s="562" t="s">
        <v>205</v>
      </c>
      <c r="P18" s="562" t="s">
        <v>206</v>
      </c>
      <c r="Q18" s="560" t="s">
        <v>153</v>
      </c>
      <c r="R18" s="560" t="s">
        <v>155</v>
      </c>
      <c r="S18" s="562" t="s">
        <v>207</v>
      </c>
    </row>
    <row r="19" spans="1:19">
      <c r="A19" s="516" t="s">
        <v>871</v>
      </c>
      <c r="B19" s="516"/>
      <c r="C19" s="516"/>
      <c r="D19" s="516"/>
      <c r="E19" s="503" t="s">
        <v>872</v>
      </c>
      <c r="F19" s="503" t="s">
        <v>873</v>
      </c>
      <c r="G19" s="516"/>
      <c r="H19" s="516"/>
      <c r="I19" s="503" t="s">
        <v>874</v>
      </c>
      <c r="K19" s="569"/>
      <c r="L19" s="560"/>
      <c r="M19" s="560"/>
      <c r="N19" s="560"/>
      <c r="O19" s="563"/>
      <c r="P19" s="563"/>
      <c r="Q19" s="560"/>
      <c r="R19" s="560"/>
      <c r="S19" s="573"/>
    </row>
    <row r="20" ht="13.5" spans="1:19">
      <c r="A20" s="516" t="s">
        <v>875</v>
      </c>
      <c r="B20" s="493"/>
      <c r="C20" s="493"/>
      <c r="D20" s="493"/>
      <c r="E20" s="524"/>
      <c r="F20" s="524"/>
      <c r="G20" s="493"/>
      <c r="H20" s="493"/>
      <c r="I20" s="500" t="s">
        <v>876</v>
      </c>
      <c r="K20" s="569"/>
      <c r="L20" s="560"/>
      <c r="M20" s="560"/>
      <c r="N20" s="560"/>
      <c r="O20" s="566"/>
      <c r="P20" s="566"/>
      <c r="Q20" s="560"/>
      <c r="R20" s="560"/>
      <c r="S20" s="574"/>
    </row>
    <row r="21" ht="18" customHeight="1" spans="1:19">
      <c r="A21" s="516" t="s">
        <v>877</v>
      </c>
      <c r="B21" s="503" t="s">
        <v>878</v>
      </c>
      <c r="C21" s="490" t="s">
        <v>217</v>
      </c>
      <c r="D21" s="525" t="s">
        <v>879</v>
      </c>
      <c r="E21" s="526" t="s">
        <v>880</v>
      </c>
      <c r="F21" s="526" t="s">
        <v>881</v>
      </c>
      <c r="G21" s="526">
        <v>4</v>
      </c>
      <c r="H21" s="526">
        <v>4</v>
      </c>
      <c r="I21" s="506"/>
      <c r="K21" s="569"/>
      <c r="L21" s="560" t="s">
        <v>882</v>
      </c>
      <c r="M21" s="560" t="s">
        <v>217</v>
      </c>
      <c r="N21" s="570" t="s">
        <v>879</v>
      </c>
      <c r="O21" s="571" t="s">
        <v>880</v>
      </c>
      <c r="P21" s="571" t="s">
        <v>881</v>
      </c>
      <c r="Q21" s="571">
        <v>4</v>
      </c>
      <c r="R21" s="571">
        <v>4</v>
      </c>
      <c r="S21" s="561"/>
    </row>
    <row r="22" ht="18" customHeight="1" spans="1:19">
      <c r="A22" s="504"/>
      <c r="B22" s="503" t="s">
        <v>883</v>
      </c>
      <c r="C22" s="516"/>
      <c r="D22" s="525" t="s">
        <v>884</v>
      </c>
      <c r="E22" s="526" t="s">
        <v>885</v>
      </c>
      <c r="F22" s="526" t="s">
        <v>885</v>
      </c>
      <c r="G22" s="526">
        <v>3</v>
      </c>
      <c r="H22" s="526">
        <v>3</v>
      </c>
      <c r="I22" s="506"/>
      <c r="K22" s="569"/>
      <c r="L22" s="572"/>
      <c r="M22" s="560"/>
      <c r="N22" s="570" t="s">
        <v>884</v>
      </c>
      <c r="O22" s="571" t="s">
        <v>885</v>
      </c>
      <c r="P22" s="571" t="s">
        <v>885</v>
      </c>
      <c r="Q22" s="571">
        <v>3</v>
      </c>
      <c r="R22" s="571">
        <v>3</v>
      </c>
      <c r="S22" s="561"/>
    </row>
    <row r="23" ht="18" customHeight="1" spans="1:19">
      <c r="A23" s="504"/>
      <c r="B23" s="527"/>
      <c r="C23" s="516"/>
      <c r="D23" s="525" t="s">
        <v>886</v>
      </c>
      <c r="E23" s="526" t="s">
        <v>887</v>
      </c>
      <c r="F23" s="526" t="s">
        <v>888</v>
      </c>
      <c r="G23" s="526">
        <v>3</v>
      </c>
      <c r="H23" s="526">
        <v>3</v>
      </c>
      <c r="I23" s="506"/>
      <c r="K23" s="569"/>
      <c r="L23" s="572"/>
      <c r="M23" s="560"/>
      <c r="N23" s="570" t="s">
        <v>886</v>
      </c>
      <c r="O23" s="571" t="s">
        <v>887</v>
      </c>
      <c r="P23" s="571" t="s">
        <v>888</v>
      </c>
      <c r="Q23" s="571">
        <v>3</v>
      </c>
      <c r="R23" s="571">
        <v>3</v>
      </c>
      <c r="S23" s="561"/>
    </row>
    <row r="24" ht="18" customHeight="1" spans="1:19">
      <c r="A24" s="504"/>
      <c r="B24" s="527"/>
      <c r="C24" s="516"/>
      <c r="D24" s="525" t="s">
        <v>889</v>
      </c>
      <c r="E24" s="526" t="s">
        <v>885</v>
      </c>
      <c r="F24" s="526" t="s">
        <v>890</v>
      </c>
      <c r="G24" s="526">
        <v>3</v>
      </c>
      <c r="H24" s="526">
        <v>3</v>
      </c>
      <c r="I24" s="506"/>
      <c r="K24" s="569"/>
      <c r="L24" s="572"/>
      <c r="M24" s="560"/>
      <c r="N24" s="570" t="s">
        <v>889</v>
      </c>
      <c r="O24" s="571" t="s">
        <v>885</v>
      </c>
      <c r="P24" s="571" t="s">
        <v>890</v>
      </c>
      <c r="Q24" s="571">
        <v>3</v>
      </c>
      <c r="R24" s="571">
        <v>3</v>
      </c>
      <c r="S24" s="561"/>
    </row>
    <row r="25" ht="18" customHeight="1" spans="1:19">
      <c r="A25" s="504"/>
      <c r="B25" s="527"/>
      <c r="C25" s="516"/>
      <c r="D25" s="525" t="s">
        <v>891</v>
      </c>
      <c r="E25" s="526" t="s">
        <v>892</v>
      </c>
      <c r="F25" s="526" t="s">
        <v>893</v>
      </c>
      <c r="G25" s="526">
        <v>3</v>
      </c>
      <c r="H25" s="526">
        <v>3</v>
      </c>
      <c r="I25" s="506"/>
      <c r="K25" s="569"/>
      <c r="L25" s="572"/>
      <c r="M25" s="560"/>
      <c r="N25" s="570" t="s">
        <v>891</v>
      </c>
      <c r="O25" s="571" t="s">
        <v>892</v>
      </c>
      <c r="P25" s="571" t="s">
        <v>893</v>
      </c>
      <c r="Q25" s="571">
        <v>3</v>
      </c>
      <c r="R25" s="571">
        <v>3</v>
      </c>
      <c r="S25" s="561"/>
    </row>
    <row r="26" ht="27.75" customHeight="1" spans="1:19">
      <c r="A26" s="504"/>
      <c r="B26" s="527"/>
      <c r="C26" s="516"/>
      <c r="D26" s="525" t="s">
        <v>894</v>
      </c>
      <c r="E26" s="526" t="s">
        <v>895</v>
      </c>
      <c r="F26" s="526" t="s">
        <v>895</v>
      </c>
      <c r="G26" s="526">
        <v>3</v>
      </c>
      <c r="H26" s="526">
        <v>3</v>
      </c>
      <c r="I26" s="506"/>
      <c r="K26" s="569"/>
      <c r="L26" s="572"/>
      <c r="M26" s="560"/>
      <c r="N26" s="570" t="s">
        <v>894</v>
      </c>
      <c r="O26" s="571" t="s">
        <v>895</v>
      </c>
      <c r="P26" s="571" t="s">
        <v>895</v>
      </c>
      <c r="Q26" s="571">
        <v>3</v>
      </c>
      <c r="R26" s="571">
        <v>3</v>
      </c>
      <c r="S26" s="561"/>
    </row>
    <row r="27" ht="27.75" customHeight="1" spans="1:19">
      <c r="A27" s="504"/>
      <c r="B27" s="527"/>
      <c r="C27" s="516"/>
      <c r="D27" s="525" t="s">
        <v>896</v>
      </c>
      <c r="E27" s="526" t="s">
        <v>897</v>
      </c>
      <c r="F27" s="526" t="s">
        <v>897</v>
      </c>
      <c r="G27" s="526">
        <v>2</v>
      </c>
      <c r="H27" s="526">
        <v>2</v>
      </c>
      <c r="I27" s="506"/>
      <c r="K27" s="569"/>
      <c r="L27" s="572"/>
      <c r="M27" s="560"/>
      <c r="N27" s="570" t="s">
        <v>896</v>
      </c>
      <c r="O27" s="571" t="s">
        <v>897</v>
      </c>
      <c r="P27" s="571" t="s">
        <v>897</v>
      </c>
      <c r="Q27" s="571">
        <v>2</v>
      </c>
      <c r="R27" s="571">
        <v>2</v>
      </c>
      <c r="S27" s="561"/>
    </row>
    <row r="28" ht="19.5" customHeight="1" spans="1:19">
      <c r="A28" s="504"/>
      <c r="B28" s="527"/>
      <c r="C28" s="493"/>
      <c r="D28" s="525" t="s">
        <v>898</v>
      </c>
      <c r="E28" s="526" t="s">
        <v>897</v>
      </c>
      <c r="F28" s="526" t="s">
        <v>897</v>
      </c>
      <c r="G28" s="526">
        <v>2</v>
      </c>
      <c r="H28" s="526">
        <v>2</v>
      </c>
      <c r="I28" s="506"/>
      <c r="K28" s="569"/>
      <c r="L28" s="572"/>
      <c r="M28" s="560"/>
      <c r="N28" s="570" t="s">
        <v>898</v>
      </c>
      <c r="O28" s="571" t="s">
        <v>897</v>
      </c>
      <c r="P28" s="571" t="s">
        <v>897</v>
      </c>
      <c r="Q28" s="571">
        <v>2</v>
      </c>
      <c r="R28" s="571">
        <v>2</v>
      </c>
      <c r="S28" s="561"/>
    </row>
    <row r="29" ht="19.5" customHeight="1" spans="1:19">
      <c r="A29" s="504"/>
      <c r="B29" s="527"/>
      <c r="C29" s="490" t="s">
        <v>268</v>
      </c>
      <c r="D29" s="525" t="s">
        <v>899</v>
      </c>
      <c r="E29" s="526" t="s">
        <v>895</v>
      </c>
      <c r="F29" s="526" t="s">
        <v>900</v>
      </c>
      <c r="G29" s="526">
        <v>2</v>
      </c>
      <c r="H29" s="526">
        <v>2</v>
      </c>
      <c r="I29" s="506"/>
      <c r="K29" s="569"/>
      <c r="L29" s="572"/>
      <c r="M29" s="562" t="s">
        <v>268</v>
      </c>
      <c r="N29" s="570" t="s">
        <v>899</v>
      </c>
      <c r="O29" s="571" t="s">
        <v>895</v>
      </c>
      <c r="P29" s="571" t="s">
        <v>900</v>
      </c>
      <c r="Q29" s="571">
        <v>2</v>
      </c>
      <c r="R29" s="571">
        <v>2</v>
      </c>
      <c r="S29" s="561"/>
    </row>
    <row r="30" ht="44.25" customHeight="1" spans="1:19">
      <c r="A30" s="504"/>
      <c r="B30" s="527"/>
      <c r="C30" s="516"/>
      <c r="D30" s="525" t="s">
        <v>901</v>
      </c>
      <c r="E30" s="526" t="s">
        <v>902</v>
      </c>
      <c r="F30" s="526" t="s">
        <v>903</v>
      </c>
      <c r="G30" s="526">
        <v>2</v>
      </c>
      <c r="H30" s="526">
        <v>2</v>
      </c>
      <c r="I30" s="506"/>
      <c r="K30" s="569"/>
      <c r="L30" s="572"/>
      <c r="M30" s="573"/>
      <c r="N30" s="570" t="s">
        <v>901</v>
      </c>
      <c r="O30" s="571" t="s">
        <v>902</v>
      </c>
      <c r="P30" s="571" t="s">
        <v>903</v>
      </c>
      <c r="Q30" s="571">
        <v>2</v>
      </c>
      <c r="R30" s="571">
        <v>2</v>
      </c>
      <c r="S30" s="561"/>
    </row>
    <row r="31" ht="18" customHeight="1" spans="1:19">
      <c r="A31" s="504"/>
      <c r="B31" s="527"/>
      <c r="C31" s="516"/>
      <c r="D31" s="525" t="s">
        <v>904</v>
      </c>
      <c r="E31" s="526" t="s">
        <v>895</v>
      </c>
      <c r="F31" s="526" t="s">
        <v>900</v>
      </c>
      <c r="G31" s="526">
        <v>2</v>
      </c>
      <c r="H31" s="526">
        <v>2</v>
      </c>
      <c r="I31" s="506"/>
      <c r="K31" s="569"/>
      <c r="L31" s="572"/>
      <c r="M31" s="573"/>
      <c r="N31" s="570" t="s">
        <v>904</v>
      </c>
      <c r="O31" s="571" t="s">
        <v>895</v>
      </c>
      <c r="P31" s="571" t="s">
        <v>900</v>
      </c>
      <c r="Q31" s="571">
        <v>2</v>
      </c>
      <c r="R31" s="571">
        <v>2</v>
      </c>
      <c r="S31" s="561"/>
    </row>
    <row r="32" ht="18" customHeight="1" spans="1:19">
      <c r="A32" s="504"/>
      <c r="B32" s="527"/>
      <c r="C32" s="516"/>
      <c r="D32" s="525" t="s">
        <v>905</v>
      </c>
      <c r="E32" s="526" t="s">
        <v>895</v>
      </c>
      <c r="F32" s="526" t="s">
        <v>900</v>
      </c>
      <c r="G32" s="526">
        <v>2</v>
      </c>
      <c r="H32" s="526">
        <v>2</v>
      </c>
      <c r="I32" s="506"/>
      <c r="K32" s="569"/>
      <c r="L32" s="572"/>
      <c r="M32" s="573"/>
      <c r="N32" s="570" t="s">
        <v>905</v>
      </c>
      <c r="O32" s="571" t="s">
        <v>895</v>
      </c>
      <c r="P32" s="571" t="s">
        <v>900</v>
      </c>
      <c r="Q32" s="571">
        <v>2</v>
      </c>
      <c r="R32" s="571">
        <v>2</v>
      </c>
      <c r="S32" s="561"/>
    </row>
    <row r="33" ht="18" customHeight="1" spans="1:19">
      <c r="A33" s="504"/>
      <c r="B33" s="527"/>
      <c r="C33" s="516"/>
      <c r="D33" s="525" t="s">
        <v>906</v>
      </c>
      <c r="E33" s="526" t="s">
        <v>895</v>
      </c>
      <c r="F33" s="526" t="s">
        <v>895</v>
      </c>
      <c r="G33" s="526">
        <v>2</v>
      </c>
      <c r="H33" s="526">
        <v>2</v>
      </c>
      <c r="I33" s="506"/>
      <c r="K33" s="569"/>
      <c r="L33" s="572"/>
      <c r="M33" s="573"/>
      <c r="N33" s="570" t="s">
        <v>906</v>
      </c>
      <c r="O33" s="571" t="s">
        <v>895</v>
      </c>
      <c r="P33" s="571" t="s">
        <v>895</v>
      </c>
      <c r="Q33" s="571">
        <v>2</v>
      </c>
      <c r="R33" s="571">
        <v>2</v>
      </c>
      <c r="S33" s="561"/>
    </row>
    <row r="34" ht="18" customHeight="1" spans="1:19">
      <c r="A34" s="504"/>
      <c r="B34" s="527"/>
      <c r="C34" s="493"/>
      <c r="D34" s="525" t="s">
        <v>907</v>
      </c>
      <c r="E34" s="526" t="s">
        <v>895</v>
      </c>
      <c r="F34" s="526" t="s">
        <v>895</v>
      </c>
      <c r="G34" s="526">
        <v>2</v>
      </c>
      <c r="H34" s="526">
        <v>2</v>
      </c>
      <c r="I34" s="506"/>
      <c r="K34" s="569"/>
      <c r="L34" s="572"/>
      <c r="M34" s="573"/>
      <c r="N34" s="570" t="s">
        <v>907</v>
      </c>
      <c r="O34" s="571" t="s">
        <v>895</v>
      </c>
      <c r="P34" s="571" t="s">
        <v>895</v>
      </c>
      <c r="Q34" s="571">
        <v>2</v>
      </c>
      <c r="R34" s="571">
        <v>2</v>
      </c>
      <c r="S34" s="561"/>
    </row>
    <row r="35" ht="18" customHeight="1" spans="1:19">
      <c r="A35" s="504"/>
      <c r="B35" s="527"/>
      <c r="C35" s="500"/>
      <c r="D35" s="525" t="s">
        <v>271</v>
      </c>
      <c r="E35" s="528">
        <v>1</v>
      </c>
      <c r="F35" s="528">
        <v>0.95</v>
      </c>
      <c r="G35" s="526">
        <v>6</v>
      </c>
      <c r="H35" s="526">
        <v>4</v>
      </c>
      <c r="I35" s="506"/>
      <c r="K35" s="569"/>
      <c r="L35" s="572"/>
      <c r="M35" s="574"/>
      <c r="N35" s="570" t="s">
        <v>271</v>
      </c>
      <c r="O35" s="575">
        <v>1</v>
      </c>
      <c r="P35" s="575">
        <v>0.95</v>
      </c>
      <c r="Q35" s="571">
        <v>6</v>
      </c>
      <c r="R35" s="571">
        <v>5</v>
      </c>
      <c r="S35" s="561"/>
    </row>
    <row r="36" ht="18" customHeight="1" spans="1:19">
      <c r="A36" s="504"/>
      <c r="B36" s="527"/>
      <c r="C36" s="490" t="s">
        <v>294</v>
      </c>
      <c r="D36" s="525" t="s">
        <v>908</v>
      </c>
      <c r="E36" s="526" t="s">
        <v>895</v>
      </c>
      <c r="F36" s="528">
        <v>1</v>
      </c>
      <c r="G36" s="526">
        <v>3</v>
      </c>
      <c r="H36" s="526">
        <v>3</v>
      </c>
      <c r="I36" s="506"/>
      <c r="K36" s="569"/>
      <c r="L36" s="572"/>
      <c r="M36" s="560" t="s">
        <v>294</v>
      </c>
      <c r="N36" s="570" t="s">
        <v>908</v>
      </c>
      <c r="O36" s="571" t="s">
        <v>895</v>
      </c>
      <c r="P36" s="575">
        <v>1</v>
      </c>
      <c r="Q36" s="571">
        <v>3</v>
      </c>
      <c r="R36" s="571">
        <v>3</v>
      </c>
      <c r="S36" s="561"/>
    </row>
    <row r="37" ht="27.75" customHeight="1" spans="1:19">
      <c r="A37" s="504"/>
      <c r="B37" s="527"/>
      <c r="C37" s="493"/>
      <c r="D37" s="525" t="s">
        <v>909</v>
      </c>
      <c r="E37" s="526" t="s">
        <v>895</v>
      </c>
      <c r="F37" s="528">
        <v>1</v>
      </c>
      <c r="G37" s="526">
        <v>3</v>
      </c>
      <c r="H37" s="526">
        <v>3</v>
      </c>
      <c r="I37" s="506"/>
      <c r="K37" s="569"/>
      <c r="L37" s="572"/>
      <c r="M37" s="560"/>
      <c r="N37" s="570" t="s">
        <v>909</v>
      </c>
      <c r="O37" s="571" t="s">
        <v>895</v>
      </c>
      <c r="P37" s="575">
        <v>1</v>
      </c>
      <c r="Q37" s="571">
        <v>3</v>
      </c>
      <c r="R37" s="571">
        <v>3</v>
      </c>
      <c r="S37" s="561"/>
    </row>
    <row r="38" ht="18" customHeight="1" spans="1:19">
      <c r="A38" s="504"/>
      <c r="B38" s="527"/>
      <c r="C38" s="490" t="s">
        <v>302</v>
      </c>
      <c r="D38" s="525" t="s">
        <v>910</v>
      </c>
      <c r="E38" s="526" t="s">
        <v>911</v>
      </c>
      <c r="F38" s="526" t="s">
        <v>912</v>
      </c>
      <c r="G38" s="526">
        <v>2</v>
      </c>
      <c r="H38" s="526">
        <v>2</v>
      </c>
      <c r="I38" s="506"/>
      <c r="K38" s="569"/>
      <c r="L38" s="572"/>
      <c r="M38" s="560" t="s">
        <v>302</v>
      </c>
      <c r="N38" s="570" t="s">
        <v>910</v>
      </c>
      <c r="O38" s="571" t="s">
        <v>911</v>
      </c>
      <c r="P38" s="571" t="s">
        <v>912</v>
      </c>
      <c r="Q38" s="571">
        <v>2</v>
      </c>
      <c r="R38" s="571">
        <v>2</v>
      </c>
      <c r="S38" s="561"/>
    </row>
    <row r="39" ht="18" customHeight="1" spans="1:19">
      <c r="A39" s="504"/>
      <c r="B39" s="527"/>
      <c r="C39" s="516"/>
      <c r="D39" s="525" t="s">
        <v>913</v>
      </c>
      <c r="E39" s="526" t="s">
        <v>914</v>
      </c>
      <c r="F39" s="526" t="s">
        <v>915</v>
      </c>
      <c r="G39" s="526">
        <v>2</v>
      </c>
      <c r="H39" s="526">
        <v>2</v>
      </c>
      <c r="I39" s="506"/>
      <c r="K39" s="569"/>
      <c r="L39" s="572"/>
      <c r="M39" s="560"/>
      <c r="N39" s="570" t="s">
        <v>913</v>
      </c>
      <c r="O39" s="571" t="s">
        <v>914</v>
      </c>
      <c r="P39" s="571" t="s">
        <v>915</v>
      </c>
      <c r="Q39" s="571">
        <v>2</v>
      </c>
      <c r="R39" s="571">
        <v>2</v>
      </c>
      <c r="S39" s="561"/>
    </row>
    <row r="40" ht="18" customHeight="1" spans="1:19">
      <c r="A40" s="504"/>
      <c r="B40" s="527"/>
      <c r="C40" s="516"/>
      <c r="D40" s="525" t="s">
        <v>916</v>
      </c>
      <c r="E40" s="526" t="s">
        <v>917</v>
      </c>
      <c r="F40" s="526" t="s">
        <v>918</v>
      </c>
      <c r="G40" s="526">
        <v>2</v>
      </c>
      <c r="H40" s="526">
        <v>2</v>
      </c>
      <c r="I40" s="506"/>
      <c r="K40" s="569"/>
      <c r="L40" s="572"/>
      <c r="M40" s="560"/>
      <c r="N40" s="570" t="s">
        <v>916</v>
      </c>
      <c r="O40" s="571" t="s">
        <v>917</v>
      </c>
      <c r="P40" s="571" t="s">
        <v>918</v>
      </c>
      <c r="Q40" s="571">
        <v>2</v>
      </c>
      <c r="R40" s="571">
        <v>2</v>
      </c>
      <c r="S40" s="561"/>
    </row>
    <row r="41" ht="27.75" customHeight="1" spans="1:19">
      <c r="A41" s="504"/>
      <c r="B41" s="527"/>
      <c r="C41" s="516"/>
      <c r="D41" s="525"/>
      <c r="E41" s="526"/>
      <c r="F41" s="526"/>
      <c r="G41" s="526"/>
      <c r="H41" s="526"/>
      <c r="I41" s="506"/>
      <c r="K41" s="569"/>
      <c r="L41" s="572"/>
      <c r="M41" s="560"/>
      <c r="N41" s="570" t="s">
        <v>919</v>
      </c>
      <c r="O41" s="576">
        <v>1</v>
      </c>
      <c r="P41" s="576">
        <v>1</v>
      </c>
      <c r="Q41" s="571">
        <v>2</v>
      </c>
      <c r="R41" s="571">
        <v>2</v>
      </c>
      <c r="S41" s="561"/>
    </row>
    <row r="42" ht="18" customHeight="1" spans="1:19">
      <c r="A42" s="504"/>
      <c r="B42" s="527"/>
      <c r="C42" s="516"/>
      <c r="D42" s="525"/>
      <c r="E42" s="526"/>
      <c r="F42" s="526"/>
      <c r="G42" s="526"/>
      <c r="H42" s="526"/>
      <c r="I42" s="506"/>
      <c r="K42" s="569"/>
      <c r="L42" s="572"/>
      <c r="M42" s="560"/>
      <c r="N42" s="570" t="s">
        <v>920</v>
      </c>
      <c r="O42" s="576" t="s">
        <v>219</v>
      </c>
      <c r="P42" s="576">
        <v>1</v>
      </c>
      <c r="Q42" s="571">
        <v>2</v>
      </c>
      <c r="R42" s="571">
        <v>2</v>
      </c>
      <c r="S42" s="561"/>
    </row>
    <row r="43" ht="18" customHeight="1" spans="1:19">
      <c r="A43" s="504"/>
      <c r="B43" s="524"/>
      <c r="C43" s="493"/>
      <c r="D43" s="525" t="s">
        <v>921</v>
      </c>
      <c r="E43" s="526" t="s">
        <v>922</v>
      </c>
      <c r="F43" s="526" t="s">
        <v>923</v>
      </c>
      <c r="G43" s="526">
        <v>2</v>
      </c>
      <c r="H43" s="526">
        <v>2</v>
      </c>
      <c r="I43" s="506"/>
      <c r="K43" s="569"/>
      <c r="L43" s="572"/>
      <c r="M43" s="560"/>
      <c r="N43" s="570" t="s">
        <v>921</v>
      </c>
      <c r="O43" s="571" t="s">
        <v>922</v>
      </c>
      <c r="P43" s="571" t="s">
        <v>923</v>
      </c>
      <c r="Q43" s="571">
        <v>2</v>
      </c>
      <c r="R43" s="571">
        <v>2</v>
      </c>
      <c r="S43" s="561"/>
    </row>
    <row r="44" ht="18" customHeight="1" spans="1:19">
      <c r="A44" s="504"/>
      <c r="B44" s="529" t="s">
        <v>924</v>
      </c>
      <c r="C44" s="503" t="s">
        <v>925</v>
      </c>
      <c r="D44" s="525" t="s">
        <v>926</v>
      </c>
      <c r="E44" s="526" t="s">
        <v>927</v>
      </c>
      <c r="F44" s="526" t="s">
        <v>928</v>
      </c>
      <c r="G44" s="526">
        <v>4</v>
      </c>
      <c r="H44" s="526">
        <v>4</v>
      </c>
      <c r="I44" s="506"/>
      <c r="K44" s="569"/>
      <c r="L44" s="561" t="s">
        <v>929</v>
      </c>
      <c r="M44" s="560" t="s">
        <v>331</v>
      </c>
      <c r="N44" s="570" t="s">
        <v>926</v>
      </c>
      <c r="O44" s="571" t="s">
        <v>927</v>
      </c>
      <c r="P44" s="571" t="s">
        <v>928</v>
      </c>
      <c r="Q44" s="571">
        <v>4</v>
      </c>
      <c r="R44" s="571">
        <v>4</v>
      </c>
      <c r="S44" s="561"/>
    </row>
    <row r="45" ht="18" customHeight="1" spans="1:19">
      <c r="A45" s="504"/>
      <c r="B45" s="529" t="s">
        <v>930</v>
      </c>
      <c r="C45" s="503" t="s">
        <v>931</v>
      </c>
      <c r="D45" s="525" t="s">
        <v>932</v>
      </c>
      <c r="E45" s="526" t="s">
        <v>933</v>
      </c>
      <c r="F45" s="530">
        <v>0.0273</v>
      </c>
      <c r="G45" s="526">
        <v>4</v>
      </c>
      <c r="H45" s="526">
        <v>4</v>
      </c>
      <c r="I45" s="506"/>
      <c r="K45" s="569"/>
      <c r="L45" s="572"/>
      <c r="M45" s="572"/>
      <c r="N45" s="570" t="s">
        <v>932</v>
      </c>
      <c r="O45" s="571" t="s">
        <v>933</v>
      </c>
      <c r="P45" s="576">
        <v>0.0273</v>
      </c>
      <c r="Q45" s="571">
        <v>4</v>
      </c>
      <c r="R45" s="571">
        <v>4</v>
      </c>
      <c r="S45" s="561"/>
    </row>
    <row r="46" ht="27" customHeight="1" spans="1:19">
      <c r="A46" s="504"/>
      <c r="B46" s="527"/>
      <c r="C46" s="503"/>
      <c r="D46" s="525" t="s">
        <v>934</v>
      </c>
      <c r="E46" s="526" t="s">
        <v>935</v>
      </c>
      <c r="F46" s="526" t="s">
        <v>936</v>
      </c>
      <c r="G46" s="526">
        <v>3</v>
      </c>
      <c r="H46" s="526">
        <v>3</v>
      </c>
      <c r="I46" s="506"/>
      <c r="K46" s="569"/>
      <c r="L46" s="572"/>
      <c r="M46" s="572"/>
      <c r="N46" s="570" t="s">
        <v>934</v>
      </c>
      <c r="O46" s="571" t="s">
        <v>935</v>
      </c>
      <c r="P46" s="571" t="s">
        <v>936</v>
      </c>
      <c r="Q46" s="571">
        <v>3</v>
      </c>
      <c r="R46" s="571">
        <v>3</v>
      </c>
      <c r="S46" s="561"/>
    </row>
    <row r="47" ht="18" customHeight="1" spans="1:19">
      <c r="A47" s="504"/>
      <c r="B47" s="527"/>
      <c r="C47" s="527"/>
      <c r="D47" s="525" t="s">
        <v>937</v>
      </c>
      <c r="E47" s="526" t="s">
        <v>880</v>
      </c>
      <c r="F47" s="526" t="s">
        <v>938</v>
      </c>
      <c r="G47" s="526">
        <v>4</v>
      </c>
      <c r="H47" s="526">
        <v>4</v>
      </c>
      <c r="I47" s="506"/>
      <c r="K47" s="569"/>
      <c r="L47" s="572"/>
      <c r="M47" s="572"/>
      <c r="N47" s="570" t="s">
        <v>937</v>
      </c>
      <c r="O47" s="571" t="s">
        <v>880</v>
      </c>
      <c r="P47" s="571" t="s">
        <v>938</v>
      </c>
      <c r="Q47" s="571">
        <v>2</v>
      </c>
      <c r="R47" s="571">
        <v>2</v>
      </c>
      <c r="S47" s="561"/>
    </row>
    <row r="48" ht="18" customHeight="1" spans="1:19">
      <c r="A48" s="504"/>
      <c r="B48" s="527"/>
      <c r="C48" s="527"/>
      <c r="D48" s="525" t="s">
        <v>939</v>
      </c>
      <c r="E48" s="526" t="s">
        <v>940</v>
      </c>
      <c r="F48" s="526" t="s">
        <v>941</v>
      </c>
      <c r="G48" s="526">
        <v>4</v>
      </c>
      <c r="H48" s="526">
        <v>4</v>
      </c>
      <c r="I48" s="506"/>
      <c r="K48" s="569"/>
      <c r="L48" s="572"/>
      <c r="M48" s="572"/>
      <c r="N48" s="570" t="s">
        <v>939</v>
      </c>
      <c r="O48" s="571" t="s">
        <v>940</v>
      </c>
      <c r="P48" s="571" t="s">
        <v>941</v>
      </c>
      <c r="Q48" s="571">
        <v>2</v>
      </c>
      <c r="R48" s="571">
        <v>2</v>
      </c>
      <c r="S48" s="561"/>
    </row>
    <row r="49" ht="18" customHeight="1" spans="1:19">
      <c r="A49" s="504"/>
      <c r="B49" s="527"/>
      <c r="C49" s="527"/>
      <c r="D49" s="525" t="s">
        <v>942</v>
      </c>
      <c r="E49" s="528">
        <v>1</v>
      </c>
      <c r="F49" s="528">
        <v>1</v>
      </c>
      <c r="G49" s="526">
        <v>3</v>
      </c>
      <c r="H49" s="526">
        <v>3</v>
      </c>
      <c r="I49" s="506"/>
      <c r="K49" s="569"/>
      <c r="L49" s="572"/>
      <c r="M49" s="572"/>
      <c r="N49" s="570" t="s">
        <v>942</v>
      </c>
      <c r="O49" s="575">
        <v>1</v>
      </c>
      <c r="P49" s="575">
        <v>1</v>
      </c>
      <c r="Q49" s="571">
        <v>3</v>
      </c>
      <c r="R49" s="571">
        <v>3</v>
      </c>
      <c r="S49" s="561"/>
    </row>
    <row r="50" ht="27.75" customHeight="1" spans="1:19">
      <c r="A50" s="504"/>
      <c r="B50" s="527"/>
      <c r="C50" s="524"/>
      <c r="D50" s="525" t="s">
        <v>943</v>
      </c>
      <c r="E50" s="526" t="s">
        <v>944</v>
      </c>
      <c r="F50" s="526" t="s">
        <v>945</v>
      </c>
      <c r="G50" s="526">
        <v>3</v>
      </c>
      <c r="H50" s="526">
        <v>3</v>
      </c>
      <c r="I50" s="506"/>
      <c r="K50" s="569"/>
      <c r="L50" s="572"/>
      <c r="M50" s="572"/>
      <c r="N50" s="570" t="s">
        <v>943</v>
      </c>
      <c r="O50" s="571" t="s">
        <v>944</v>
      </c>
      <c r="P50" s="571" t="s">
        <v>945</v>
      </c>
      <c r="Q50" s="571">
        <v>3</v>
      </c>
      <c r="R50" s="571">
        <v>3</v>
      </c>
      <c r="S50" s="561"/>
    </row>
    <row r="51" ht="27.75" customHeight="1" spans="1:19">
      <c r="A51" s="504"/>
      <c r="B51" s="524"/>
      <c r="C51" s="500" t="s">
        <v>946</v>
      </c>
      <c r="D51" s="525" t="s">
        <v>947</v>
      </c>
      <c r="E51" s="526" t="s">
        <v>948</v>
      </c>
      <c r="F51" s="526" t="s">
        <v>949</v>
      </c>
      <c r="G51" s="526">
        <v>5</v>
      </c>
      <c r="H51" s="526">
        <v>5</v>
      </c>
      <c r="I51" s="525"/>
      <c r="K51" s="569"/>
      <c r="L51" s="572"/>
      <c r="M51" s="560" t="s">
        <v>946</v>
      </c>
      <c r="N51" s="570" t="s">
        <v>947</v>
      </c>
      <c r="O51" s="571" t="s">
        <v>948</v>
      </c>
      <c r="P51" s="571" t="s">
        <v>949</v>
      </c>
      <c r="Q51" s="571">
        <v>5</v>
      </c>
      <c r="R51" s="571">
        <v>5</v>
      </c>
      <c r="S51" s="570"/>
    </row>
    <row r="52" ht="14.25" customHeight="1" spans="1:19">
      <c r="A52" s="504"/>
      <c r="B52" s="503" t="s">
        <v>950</v>
      </c>
      <c r="C52" s="490" t="s">
        <v>352</v>
      </c>
      <c r="D52" s="531" t="s">
        <v>951</v>
      </c>
      <c r="E52" s="532" t="s">
        <v>895</v>
      </c>
      <c r="F52" s="533">
        <v>0.9</v>
      </c>
      <c r="G52" s="532">
        <v>3</v>
      </c>
      <c r="H52" s="532">
        <v>2</v>
      </c>
      <c r="I52" s="577"/>
      <c r="K52" s="569"/>
      <c r="L52" s="562" t="s">
        <v>351</v>
      </c>
      <c r="M52" s="560" t="s">
        <v>352</v>
      </c>
      <c r="N52" s="570" t="s">
        <v>951</v>
      </c>
      <c r="O52" s="571" t="s">
        <v>895</v>
      </c>
      <c r="P52" s="575">
        <v>0.9</v>
      </c>
      <c r="Q52" s="571">
        <v>3</v>
      </c>
      <c r="R52" s="571">
        <v>2</v>
      </c>
      <c r="S52" s="561"/>
    </row>
    <row r="53" ht="14.25" customHeight="1" spans="1:19">
      <c r="A53" s="504"/>
      <c r="B53" s="503" t="s">
        <v>952</v>
      </c>
      <c r="C53" s="516"/>
      <c r="D53" s="534"/>
      <c r="E53" s="535"/>
      <c r="F53" s="536"/>
      <c r="G53" s="535"/>
      <c r="H53" s="535"/>
      <c r="I53" s="496"/>
      <c r="K53" s="569"/>
      <c r="L53" s="573"/>
      <c r="M53" s="560"/>
      <c r="N53" s="570"/>
      <c r="O53" s="571"/>
      <c r="P53" s="575"/>
      <c r="Q53" s="571"/>
      <c r="R53" s="571"/>
      <c r="S53" s="561"/>
    </row>
    <row r="54" ht="27.75" customHeight="1" spans="1:19">
      <c r="A54" s="510"/>
      <c r="B54" s="500" t="s">
        <v>953</v>
      </c>
      <c r="C54" s="493"/>
      <c r="D54" s="525" t="s">
        <v>954</v>
      </c>
      <c r="E54" s="526" t="s">
        <v>895</v>
      </c>
      <c r="F54" s="528">
        <v>0.95</v>
      </c>
      <c r="G54" s="526">
        <v>2</v>
      </c>
      <c r="H54" s="526">
        <v>2</v>
      </c>
      <c r="I54" s="506"/>
      <c r="K54" s="578"/>
      <c r="L54" s="574"/>
      <c r="M54" s="560"/>
      <c r="N54" s="570" t="s">
        <v>954</v>
      </c>
      <c r="O54" s="571" t="s">
        <v>895</v>
      </c>
      <c r="P54" s="575">
        <v>0.95</v>
      </c>
      <c r="Q54" s="571">
        <v>2</v>
      </c>
      <c r="R54" s="571">
        <v>2</v>
      </c>
      <c r="S54" s="561"/>
    </row>
    <row r="55" ht="13.5" spans="1:19">
      <c r="A55" s="513" t="s">
        <v>357</v>
      </c>
      <c r="B55" s="514"/>
      <c r="C55" s="514"/>
      <c r="D55" s="514"/>
      <c r="E55" s="514"/>
      <c r="F55" s="515"/>
      <c r="G55" s="500">
        <v>100</v>
      </c>
      <c r="H55" s="506">
        <v>87</v>
      </c>
      <c r="I55" s="506"/>
      <c r="K55" s="560" t="s">
        <v>357</v>
      </c>
      <c r="L55" s="560"/>
      <c r="M55" s="560"/>
      <c r="N55" s="560"/>
      <c r="O55" s="560"/>
      <c r="P55" s="560"/>
      <c r="Q55" s="560">
        <v>100</v>
      </c>
      <c r="R55" s="560">
        <f>R21+R22+R23+R24+R25+R26+R27+R28+R29+R30+R31+R32+R33+R34+R35+R36+R37+R38+R39+R40+R43+R44+R45+R46+R47+R48+R49+R50+R51+R52+R54+R41+R42</f>
        <v>88</v>
      </c>
      <c r="S55" s="561"/>
    </row>
    <row r="57" spans="1:9">
      <c r="A57" s="537" t="s">
        <v>955</v>
      </c>
      <c r="B57" s="538"/>
      <c r="C57" s="538"/>
      <c r="D57" s="538"/>
      <c r="E57" s="538"/>
      <c r="F57" s="538"/>
      <c r="G57" s="538"/>
      <c r="H57" s="538"/>
      <c r="I57" s="538"/>
    </row>
    <row r="58" ht="13.5" spans="1:9">
      <c r="A58" s="538"/>
      <c r="B58" s="538"/>
      <c r="C58" s="538"/>
      <c r="D58" s="538"/>
      <c r="E58" s="538"/>
      <c r="F58" s="538"/>
      <c r="G58" s="538"/>
      <c r="H58" s="538"/>
      <c r="I58" s="538"/>
    </row>
    <row r="59" ht="13.5" spans="1:9">
      <c r="A59" s="539" t="s">
        <v>956</v>
      </c>
      <c r="B59" s="540" t="s">
        <v>957</v>
      </c>
      <c r="C59" s="540"/>
      <c r="D59" s="540"/>
      <c r="E59" s="540"/>
      <c r="F59" s="540"/>
      <c r="G59" s="540"/>
      <c r="H59" s="540"/>
      <c r="I59" s="540"/>
    </row>
    <row r="60" ht="13.5" spans="1:9">
      <c r="A60" s="541" t="s">
        <v>958</v>
      </c>
      <c r="B60" s="540"/>
      <c r="C60" s="540"/>
      <c r="D60" s="540"/>
      <c r="E60" s="540"/>
      <c r="F60" s="540"/>
      <c r="G60" s="540"/>
      <c r="H60" s="540"/>
      <c r="I60" s="540"/>
    </row>
    <row r="61" ht="13.5" spans="1:9">
      <c r="A61" s="542" t="s">
        <v>959</v>
      </c>
      <c r="B61" s="543" t="s">
        <v>960</v>
      </c>
      <c r="C61" s="543"/>
      <c r="D61" s="543"/>
      <c r="E61" s="543"/>
      <c r="F61" s="544" t="s">
        <v>961</v>
      </c>
      <c r="G61" s="545" t="s">
        <v>962</v>
      </c>
      <c r="H61" s="545"/>
      <c r="I61" s="545"/>
    </row>
    <row r="62" ht="13.5" spans="1:9">
      <c r="A62" s="539" t="s">
        <v>963</v>
      </c>
      <c r="B62" s="546"/>
      <c r="C62" s="546"/>
      <c r="D62" s="547" t="s">
        <v>964</v>
      </c>
      <c r="E62" s="547" t="s">
        <v>965</v>
      </c>
      <c r="F62" s="548" t="s">
        <v>966</v>
      </c>
      <c r="G62" s="549" t="s">
        <v>967</v>
      </c>
      <c r="H62" s="550" t="s">
        <v>968</v>
      </c>
      <c r="I62" s="549" t="s">
        <v>969</v>
      </c>
    </row>
    <row r="63" ht="13.5" spans="1:9">
      <c r="A63" s="551"/>
      <c r="B63" s="546"/>
      <c r="C63" s="546"/>
      <c r="D63" s="552" t="s">
        <v>970</v>
      </c>
      <c r="E63" s="552" t="s">
        <v>970</v>
      </c>
      <c r="F63" s="553" t="s">
        <v>971</v>
      </c>
      <c r="G63" s="549"/>
      <c r="H63" s="554"/>
      <c r="I63" s="549"/>
    </row>
    <row r="64" ht="13.5" spans="1:9">
      <c r="A64" s="551"/>
      <c r="B64" s="546" t="s">
        <v>972</v>
      </c>
      <c r="C64" s="546"/>
      <c r="D64" s="552"/>
      <c r="E64" s="552">
        <v>744.71</v>
      </c>
      <c r="F64" s="552">
        <v>526.65</v>
      </c>
      <c r="G64" s="552">
        <v>10</v>
      </c>
      <c r="H64" s="555">
        <v>0.7072</v>
      </c>
      <c r="I64" s="552">
        <v>0</v>
      </c>
    </row>
    <row r="65" ht="13.5" spans="1:9">
      <c r="A65" s="551"/>
      <c r="B65" s="546" t="s">
        <v>973</v>
      </c>
      <c r="C65" s="546"/>
      <c r="D65" s="552"/>
      <c r="E65" s="552">
        <v>200</v>
      </c>
      <c r="F65" s="552">
        <v>148.52</v>
      </c>
      <c r="G65" s="552"/>
      <c r="H65" s="552"/>
      <c r="I65" s="552"/>
    </row>
    <row r="66" ht="13.5" spans="1:9">
      <c r="A66" s="551"/>
      <c r="B66" s="580" t="s">
        <v>974</v>
      </c>
      <c r="C66" s="580"/>
      <c r="D66" s="552"/>
      <c r="E66" s="552">
        <v>544.71</v>
      </c>
      <c r="F66" s="552">
        <v>378.13</v>
      </c>
      <c r="G66" s="552"/>
      <c r="H66" s="552"/>
      <c r="I66" s="552"/>
    </row>
    <row r="67" ht="13.5" spans="1:9">
      <c r="A67" s="541"/>
      <c r="B67" s="581" t="s">
        <v>975</v>
      </c>
      <c r="C67" s="581"/>
      <c r="D67" s="552"/>
      <c r="E67" s="552"/>
      <c r="F67" s="552"/>
      <c r="G67" s="552"/>
      <c r="H67" s="552"/>
      <c r="I67" s="552"/>
    </row>
    <row r="68" ht="13.5" spans="1:9">
      <c r="A68" s="541" t="s">
        <v>976</v>
      </c>
      <c r="B68" s="552" t="s">
        <v>977</v>
      </c>
      <c r="C68" s="552"/>
      <c r="D68" s="552"/>
      <c r="E68" s="552"/>
      <c r="F68" s="552" t="s">
        <v>978</v>
      </c>
      <c r="G68" s="552"/>
      <c r="H68" s="552"/>
      <c r="I68" s="552"/>
    </row>
    <row r="69" ht="13.5" spans="1:9">
      <c r="A69" s="541"/>
      <c r="B69" s="582" t="s">
        <v>979</v>
      </c>
      <c r="C69" s="582"/>
      <c r="D69" s="582"/>
      <c r="E69" s="582"/>
      <c r="F69" s="583"/>
      <c r="G69" s="583"/>
      <c r="H69" s="583"/>
      <c r="I69" s="583"/>
    </row>
    <row r="70" ht="13.5" spans="1:9">
      <c r="A70" s="551" t="s">
        <v>980</v>
      </c>
      <c r="B70" s="552" t="s">
        <v>981</v>
      </c>
      <c r="C70" s="584" t="s">
        <v>982</v>
      </c>
      <c r="D70" s="584" t="s">
        <v>983</v>
      </c>
      <c r="E70" s="584" t="s">
        <v>984</v>
      </c>
      <c r="F70" s="584" t="s">
        <v>985</v>
      </c>
      <c r="G70" s="584" t="s">
        <v>986</v>
      </c>
      <c r="H70" s="584" t="s">
        <v>987</v>
      </c>
      <c r="I70" s="584" t="s">
        <v>988</v>
      </c>
    </row>
    <row r="71" ht="13.5" spans="1:9">
      <c r="A71" s="551" t="s">
        <v>989</v>
      </c>
      <c r="B71" s="552"/>
      <c r="C71" s="584"/>
      <c r="D71" s="584"/>
      <c r="E71" s="584" t="s">
        <v>990</v>
      </c>
      <c r="F71" s="584" t="s">
        <v>991</v>
      </c>
      <c r="G71" s="584"/>
      <c r="H71" s="584"/>
      <c r="I71" s="584" t="s">
        <v>992</v>
      </c>
    </row>
    <row r="72" ht="13.5" spans="1:9">
      <c r="A72" s="551" t="s">
        <v>993</v>
      </c>
      <c r="B72" s="552"/>
      <c r="C72" s="584"/>
      <c r="D72" s="584"/>
      <c r="E72" s="585"/>
      <c r="F72" s="585"/>
      <c r="G72" s="584"/>
      <c r="H72" s="584"/>
      <c r="I72" s="584" t="s">
        <v>994</v>
      </c>
    </row>
    <row r="73" ht="24.75" spans="1:9">
      <c r="A73" s="551" t="s">
        <v>995</v>
      </c>
      <c r="B73" s="547" t="s">
        <v>996</v>
      </c>
      <c r="C73" s="584" t="s">
        <v>997</v>
      </c>
      <c r="D73" s="586" t="s">
        <v>998</v>
      </c>
      <c r="E73" s="587" t="s">
        <v>999</v>
      </c>
      <c r="F73" s="587" t="s">
        <v>999</v>
      </c>
      <c r="G73" s="588">
        <v>5</v>
      </c>
      <c r="H73" s="588">
        <v>5</v>
      </c>
      <c r="I73" s="584"/>
    </row>
    <row r="74" ht="24.75" spans="1:9">
      <c r="A74" s="551"/>
      <c r="B74" s="547"/>
      <c r="C74" s="584"/>
      <c r="D74" s="586" t="s">
        <v>1000</v>
      </c>
      <c r="E74" s="587" t="s">
        <v>1001</v>
      </c>
      <c r="F74" s="587" t="s">
        <v>1001</v>
      </c>
      <c r="G74" s="584">
        <v>5</v>
      </c>
      <c r="H74" s="584">
        <v>5</v>
      </c>
      <c r="I74" s="584"/>
    </row>
    <row r="75" ht="13.5" spans="1:9">
      <c r="A75" s="589"/>
      <c r="B75" s="547" t="s">
        <v>1002</v>
      </c>
      <c r="C75" s="584"/>
      <c r="D75" s="586" t="s">
        <v>1003</v>
      </c>
      <c r="E75" s="587" t="s">
        <v>1004</v>
      </c>
      <c r="F75" s="587" t="s">
        <v>1004</v>
      </c>
      <c r="G75" s="588">
        <v>5</v>
      </c>
      <c r="H75" s="588">
        <v>5</v>
      </c>
      <c r="I75" s="584"/>
    </row>
    <row r="76" ht="36.75" spans="1:9">
      <c r="A76" s="589"/>
      <c r="B76" s="590"/>
      <c r="C76" s="584"/>
      <c r="D76" s="586" t="s">
        <v>1005</v>
      </c>
      <c r="E76" s="587" t="s">
        <v>1006</v>
      </c>
      <c r="F76" s="587" t="s">
        <v>1006</v>
      </c>
      <c r="G76" s="588">
        <v>5</v>
      </c>
      <c r="H76" s="588">
        <v>5</v>
      </c>
      <c r="I76" s="584"/>
    </row>
    <row r="77" ht="24.75" spans="1:9">
      <c r="A77" s="589"/>
      <c r="B77" s="590"/>
      <c r="C77" s="584"/>
      <c r="D77" s="586" t="s">
        <v>1007</v>
      </c>
      <c r="E77" s="587" t="s">
        <v>1008</v>
      </c>
      <c r="F77" s="591" t="s">
        <v>1009</v>
      </c>
      <c r="G77" s="591">
        <v>5</v>
      </c>
      <c r="H77" s="591">
        <v>5</v>
      </c>
      <c r="I77" s="610"/>
    </row>
    <row r="78" ht="13.5" spans="1:9">
      <c r="A78" s="589"/>
      <c r="B78" s="590"/>
      <c r="C78" s="584" t="s">
        <v>1010</v>
      </c>
      <c r="D78" s="586" t="s">
        <v>1011</v>
      </c>
      <c r="E78" s="592">
        <v>1</v>
      </c>
      <c r="F78" s="592">
        <v>1</v>
      </c>
      <c r="G78" s="584">
        <v>5</v>
      </c>
      <c r="H78" s="584">
        <v>5</v>
      </c>
      <c r="I78" s="594"/>
    </row>
    <row r="79" ht="13.5" spans="1:9">
      <c r="A79" s="589"/>
      <c r="B79" s="590"/>
      <c r="C79" s="584"/>
      <c r="D79" s="586" t="s">
        <v>1012</v>
      </c>
      <c r="E79" s="592">
        <v>1</v>
      </c>
      <c r="F79" s="592">
        <v>1</v>
      </c>
      <c r="G79" s="584">
        <v>5</v>
      </c>
      <c r="H79" s="584">
        <v>5</v>
      </c>
      <c r="I79" s="594"/>
    </row>
    <row r="80" ht="36.75" spans="1:9">
      <c r="A80" s="589"/>
      <c r="B80" s="590"/>
      <c r="C80" s="584" t="s">
        <v>1013</v>
      </c>
      <c r="D80" s="586" t="s">
        <v>1014</v>
      </c>
      <c r="E80" s="592">
        <v>1</v>
      </c>
      <c r="F80" s="592">
        <v>1</v>
      </c>
      <c r="G80" s="588">
        <v>5</v>
      </c>
      <c r="H80" s="588">
        <v>5</v>
      </c>
      <c r="I80" s="594"/>
    </row>
    <row r="81" ht="13.5" spans="1:9">
      <c r="A81" s="589"/>
      <c r="B81" s="590"/>
      <c r="C81" s="584"/>
      <c r="D81" s="586" t="s">
        <v>1015</v>
      </c>
      <c r="E81" s="592">
        <v>1</v>
      </c>
      <c r="F81" s="592">
        <v>1</v>
      </c>
      <c r="G81" s="588">
        <v>5</v>
      </c>
      <c r="H81" s="588">
        <v>5</v>
      </c>
      <c r="I81" s="594"/>
    </row>
    <row r="82" ht="36.75" spans="1:9">
      <c r="A82" s="589"/>
      <c r="B82" s="590"/>
      <c r="C82" s="584" t="s">
        <v>1016</v>
      </c>
      <c r="D82" s="586" t="s">
        <v>1017</v>
      </c>
      <c r="E82" s="592">
        <v>1</v>
      </c>
      <c r="F82" s="592">
        <v>1</v>
      </c>
      <c r="G82" s="588">
        <v>5</v>
      </c>
      <c r="H82" s="588">
        <v>5</v>
      </c>
      <c r="I82" s="594"/>
    </row>
    <row r="83" ht="13.5" spans="1:9">
      <c r="A83" s="589"/>
      <c r="B83" s="593"/>
      <c r="C83" s="584"/>
      <c r="D83" s="594" t="s">
        <v>1018</v>
      </c>
      <c r="E83" s="595" t="s">
        <v>219</v>
      </c>
      <c r="F83" s="592">
        <v>1</v>
      </c>
      <c r="G83" s="584">
        <v>10</v>
      </c>
      <c r="H83" s="584">
        <v>10</v>
      </c>
      <c r="I83" s="594"/>
    </row>
    <row r="84" ht="13.5" spans="1:9">
      <c r="A84" s="589"/>
      <c r="B84" s="596" t="s">
        <v>1019</v>
      </c>
      <c r="C84" s="584" t="s">
        <v>1020</v>
      </c>
      <c r="D84" s="594"/>
      <c r="E84" s="597"/>
      <c r="F84" s="597"/>
      <c r="G84" s="594"/>
      <c r="H84" s="594"/>
      <c r="I84" s="594"/>
    </row>
    <row r="85" ht="13.5" spans="1:9">
      <c r="A85" s="589"/>
      <c r="B85" s="596" t="s">
        <v>1021</v>
      </c>
      <c r="C85" s="584" t="s">
        <v>1022</v>
      </c>
      <c r="D85" s="594" t="s">
        <v>41</v>
      </c>
      <c r="E85" s="597"/>
      <c r="F85" s="597"/>
      <c r="G85" s="594"/>
      <c r="H85" s="594"/>
      <c r="I85" s="594"/>
    </row>
    <row r="86" ht="13.5" spans="1:9">
      <c r="A86" s="589"/>
      <c r="B86" s="590"/>
      <c r="C86" s="584" t="s">
        <v>1023</v>
      </c>
      <c r="D86" s="598" t="s">
        <v>1024</v>
      </c>
      <c r="E86" s="587" t="s">
        <v>1025</v>
      </c>
      <c r="F86" s="587" t="s">
        <v>1025</v>
      </c>
      <c r="G86" s="599">
        <v>10</v>
      </c>
      <c r="H86" s="599">
        <v>10</v>
      </c>
      <c r="I86" s="594"/>
    </row>
    <row r="87" ht="13.5" spans="1:9">
      <c r="A87" s="589"/>
      <c r="B87" s="590"/>
      <c r="C87" s="584" t="s">
        <v>1022</v>
      </c>
      <c r="D87" s="594" t="s">
        <v>41</v>
      </c>
      <c r="E87" s="597"/>
      <c r="F87" s="597"/>
      <c r="G87" s="594"/>
      <c r="H87" s="594"/>
      <c r="I87" s="594"/>
    </row>
    <row r="88" ht="13.5" spans="1:9">
      <c r="A88" s="589"/>
      <c r="B88" s="590"/>
      <c r="C88" s="584" t="s">
        <v>1026</v>
      </c>
      <c r="D88" s="594"/>
      <c r="E88" s="597"/>
      <c r="F88" s="597"/>
      <c r="G88" s="594"/>
      <c r="H88" s="594"/>
      <c r="I88" s="594"/>
    </row>
    <row r="89" ht="13.5" spans="1:9">
      <c r="A89" s="589"/>
      <c r="B89" s="590"/>
      <c r="C89" s="584" t="s">
        <v>1022</v>
      </c>
      <c r="D89" s="594" t="s">
        <v>41</v>
      </c>
      <c r="E89" s="597"/>
      <c r="F89" s="597"/>
      <c r="G89" s="594"/>
      <c r="H89" s="594"/>
      <c r="I89" s="594"/>
    </row>
    <row r="90" ht="13.5" spans="1:9">
      <c r="A90" s="589"/>
      <c r="B90" s="590"/>
      <c r="C90" s="584" t="s">
        <v>1027</v>
      </c>
      <c r="D90" s="594" t="s">
        <v>1028</v>
      </c>
      <c r="E90" s="587" t="s">
        <v>1029</v>
      </c>
      <c r="F90" s="587" t="s">
        <v>1029</v>
      </c>
      <c r="G90" s="584">
        <v>10</v>
      </c>
      <c r="H90" s="584">
        <v>10</v>
      </c>
      <c r="I90" s="594"/>
    </row>
    <row r="91" ht="13.5" spans="1:9">
      <c r="A91" s="589"/>
      <c r="B91" s="593"/>
      <c r="C91" s="584"/>
      <c r="D91" s="594" t="s">
        <v>41</v>
      </c>
      <c r="E91" s="597"/>
      <c r="F91" s="597"/>
      <c r="G91" s="594"/>
      <c r="H91" s="594"/>
      <c r="I91" s="594"/>
    </row>
    <row r="92" ht="24.75" spans="1:9">
      <c r="A92" s="589"/>
      <c r="B92" s="547" t="s">
        <v>1030</v>
      </c>
      <c r="C92" s="584" t="s">
        <v>1031</v>
      </c>
      <c r="D92" s="600" t="s">
        <v>1032</v>
      </c>
      <c r="E92" s="592">
        <v>0.9</v>
      </c>
      <c r="F92" s="592">
        <v>0.98</v>
      </c>
      <c r="G92" s="584">
        <v>10</v>
      </c>
      <c r="H92" s="584">
        <v>10</v>
      </c>
      <c r="I92" s="594"/>
    </row>
    <row r="93" ht="13.5" spans="1:9">
      <c r="A93" s="541" t="s">
        <v>1033</v>
      </c>
      <c r="B93" s="541"/>
      <c r="C93" s="584"/>
      <c r="D93" s="584"/>
      <c r="E93" s="587"/>
      <c r="F93" s="587"/>
      <c r="G93" s="584">
        <f>SUM(G73:G92)+G64</f>
        <v>100</v>
      </c>
      <c r="H93" s="584">
        <f>SUM(H73:H92)+I64</f>
        <v>90</v>
      </c>
      <c r="I93" s="594"/>
    </row>
    <row r="96" spans="1:9">
      <c r="A96" s="537" t="s">
        <v>1034</v>
      </c>
      <c r="B96" s="538"/>
      <c r="C96" s="538"/>
      <c r="D96" s="538"/>
      <c r="E96" s="538"/>
      <c r="F96" s="538"/>
      <c r="G96" s="538"/>
      <c r="H96" s="538"/>
      <c r="I96" s="538"/>
    </row>
    <row r="97" spans="1:9">
      <c r="A97" s="538"/>
      <c r="B97" s="538"/>
      <c r="C97" s="538"/>
      <c r="D97" s="538"/>
      <c r="E97" s="538"/>
      <c r="F97" s="538"/>
      <c r="G97" s="538"/>
      <c r="H97" s="538"/>
      <c r="I97" s="538"/>
    </row>
    <row r="98" spans="1:9">
      <c r="A98" s="571" t="s">
        <v>1035</v>
      </c>
      <c r="B98" s="571" t="s">
        <v>1036</v>
      </c>
      <c r="C98" s="571"/>
      <c r="D98" s="571"/>
      <c r="E98" s="571"/>
      <c r="F98" s="571"/>
      <c r="G98" s="571"/>
      <c r="H98" s="571"/>
      <c r="I98" s="571"/>
    </row>
    <row r="99" spans="1:9">
      <c r="A99" s="571" t="s">
        <v>1037</v>
      </c>
      <c r="B99" s="571"/>
      <c r="C99" s="571"/>
      <c r="D99" s="571"/>
      <c r="E99" s="571"/>
      <c r="F99" s="571"/>
      <c r="G99" s="571"/>
      <c r="H99" s="571"/>
      <c r="I99" s="571"/>
    </row>
    <row r="100" spans="1:9">
      <c r="A100" s="601" t="s">
        <v>1038</v>
      </c>
      <c r="B100" s="601" t="s">
        <v>1039</v>
      </c>
      <c r="C100" s="601"/>
      <c r="D100" s="601"/>
      <c r="E100" s="601"/>
      <c r="F100" s="571" t="s">
        <v>1040</v>
      </c>
      <c r="G100" s="601" t="s">
        <v>1041</v>
      </c>
      <c r="H100" s="601"/>
      <c r="I100" s="601"/>
    </row>
    <row r="101" spans="1:9">
      <c r="A101" s="571" t="s">
        <v>1042</v>
      </c>
      <c r="B101" s="601"/>
      <c r="C101" s="601"/>
      <c r="D101" s="571" t="s">
        <v>1043</v>
      </c>
      <c r="E101" s="571" t="s">
        <v>1044</v>
      </c>
      <c r="F101" s="602" t="s">
        <v>966</v>
      </c>
      <c r="G101" s="602" t="s">
        <v>967</v>
      </c>
      <c r="H101" s="602" t="s">
        <v>968</v>
      </c>
      <c r="I101" s="602" t="s">
        <v>969</v>
      </c>
    </row>
    <row r="102" spans="1:9">
      <c r="A102" s="571"/>
      <c r="B102" s="601"/>
      <c r="C102" s="601"/>
      <c r="D102" s="571" t="s">
        <v>1045</v>
      </c>
      <c r="E102" s="571" t="s">
        <v>1045</v>
      </c>
      <c r="F102" s="602" t="s">
        <v>971</v>
      </c>
      <c r="G102" s="602"/>
      <c r="H102" s="602"/>
      <c r="I102" s="602"/>
    </row>
    <row r="103" spans="1:9">
      <c r="A103" s="571"/>
      <c r="B103" s="601" t="s">
        <v>1046</v>
      </c>
      <c r="C103" s="601"/>
      <c r="D103" s="601"/>
      <c r="E103" s="601">
        <v>23.44</v>
      </c>
      <c r="F103" s="601">
        <v>23.44</v>
      </c>
      <c r="G103" s="601">
        <v>10</v>
      </c>
      <c r="H103" s="603">
        <f>F103/E103</f>
        <v>1</v>
      </c>
      <c r="I103" s="601">
        <v>0</v>
      </c>
    </row>
    <row r="104" spans="1:9">
      <c r="A104" s="571"/>
      <c r="B104" s="601" t="s">
        <v>1047</v>
      </c>
      <c r="C104" s="601"/>
      <c r="D104" s="601"/>
      <c r="E104" s="601">
        <v>23.44</v>
      </c>
      <c r="F104" s="601">
        <v>23.44</v>
      </c>
      <c r="G104" s="601"/>
      <c r="H104" s="601"/>
      <c r="I104" s="601"/>
    </row>
    <row r="105" spans="1:9">
      <c r="A105" s="571"/>
      <c r="B105" s="604" t="s">
        <v>1048</v>
      </c>
      <c r="C105" s="604"/>
      <c r="D105" s="601"/>
      <c r="E105" s="601"/>
      <c r="F105" s="601"/>
      <c r="G105" s="601"/>
      <c r="H105" s="601"/>
      <c r="I105" s="601"/>
    </row>
    <row r="106" spans="1:9">
      <c r="A106" s="571"/>
      <c r="B106" s="605" t="s">
        <v>1049</v>
      </c>
      <c r="C106" s="605"/>
      <c r="D106" s="601"/>
      <c r="E106" s="601"/>
      <c r="F106" s="601"/>
      <c r="G106" s="601"/>
      <c r="H106" s="601"/>
      <c r="I106" s="601"/>
    </row>
    <row r="109" spans="1:9">
      <c r="A109" s="537" t="s">
        <v>1050</v>
      </c>
      <c r="B109" s="538"/>
      <c r="C109" s="538"/>
      <c r="D109" s="538"/>
      <c r="E109" s="538"/>
      <c r="F109" s="538"/>
      <c r="G109" s="538"/>
      <c r="H109" s="538"/>
      <c r="I109" s="538"/>
    </row>
    <row r="110" spans="1:9">
      <c r="A110" s="538"/>
      <c r="B110" s="538"/>
      <c r="C110" s="538"/>
      <c r="D110" s="538"/>
      <c r="E110" s="538"/>
      <c r="F110" s="538"/>
      <c r="G110" s="538"/>
      <c r="H110" s="538"/>
      <c r="I110" s="538"/>
    </row>
    <row r="111" spans="1:9">
      <c r="A111" s="571" t="s">
        <v>1035</v>
      </c>
      <c r="B111" s="571" t="s">
        <v>1051</v>
      </c>
      <c r="C111" s="571"/>
      <c r="D111" s="571"/>
      <c r="E111" s="571"/>
      <c r="F111" s="571"/>
      <c r="G111" s="571"/>
      <c r="H111" s="571"/>
      <c r="I111" s="571"/>
    </row>
    <row r="112" spans="1:9">
      <c r="A112" s="571" t="s">
        <v>1037</v>
      </c>
      <c r="B112" s="571"/>
      <c r="C112" s="571"/>
      <c r="D112" s="571"/>
      <c r="E112" s="571"/>
      <c r="F112" s="571"/>
      <c r="G112" s="571"/>
      <c r="H112" s="571"/>
      <c r="I112" s="571"/>
    </row>
    <row r="113" spans="1:9">
      <c r="A113" s="601" t="s">
        <v>1038</v>
      </c>
      <c r="B113" s="601" t="s">
        <v>1039</v>
      </c>
      <c r="C113" s="601"/>
      <c r="D113" s="601"/>
      <c r="E113" s="601"/>
      <c r="F113" s="571" t="s">
        <v>1040</v>
      </c>
      <c r="G113" s="601" t="s">
        <v>1052</v>
      </c>
      <c r="H113" s="601"/>
      <c r="I113" s="601"/>
    </row>
    <row r="114" spans="1:9">
      <c r="A114" s="571" t="s">
        <v>1042</v>
      </c>
      <c r="B114" s="601"/>
      <c r="C114" s="601"/>
      <c r="D114" s="606" t="s">
        <v>1043</v>
      </c>
      <c r="E114" s="606" t="s">
        <v>1044</v>
      </c>
      <c r="F114" s="607" t="s">
        <v>966</v>
      </c>
      <c r="G114" s="602" t="s">
        <v>967</v>
      </c>
      <c r="H114" s="602" t="s">
        <v>968</v>
      </c>
      <c r="I114" s="602" t="s">
        <v>969</v>
      </c>
    </row>
    <row r="115" spans="1:9">
      <c r="A115" s="571"/>
      <c r="B115" s="601"/>
      <c r="C115" s="601"/>
      <c r="D115" s="606" t="s">
        <v>1045</v>
      </c>
      <c r="E115" s="606" t="s">
        <v>1045</v>
      </c>
      <c r="F115" s="607" t="s">
        <v>971</v>
      </c>
      <c r="G115" s="602"/>
      <c r="H115" s="602"/>
      <c r="I115" s="602"/>
    </row>
    <row r="116" spans="1:9">
      <c r="A116" s="571"/>
      <c r="B116" s="601" t="s">
        <v>1046</v>
      </c>
      <c r="C116" s="601"/>
      <c r="D116" s="608">
        <f>E117</f>
        <v>166.32</v>
      </c>
      <c r="E116" s="609">
        <v>353.41</v>
      </c>
      <c r="F116" s="608">
        <v>292.76</v>
      </c>
      <c r="G116" s="601"/>
      <c r="H116" s="603"/>
      <c r="I116" s="601"/>
    </row>
    <row r="117" spans="1:9">
      <c r="A117" s="571"/>
      <c r="B117" s="601" t="s">
        <v>1047</v>
      </c>
      <c r="C117" s="601"/>
      <c r="D117" s="608"/>
      <c r="E117" s="609">
        <v>166.32</v>
      </c>
      <c r="F117" s="608">
        <v>105.67</v>
      </c>
      <c r="G117" s="601"/>
      <c r="H117" s="601"/>
      <c r="I117" s="601"/>
    </row>
    <row r="118" spans="1:9">
      <c r="A118" s="571"/>
      <c r="B118" s="604" t="s">
        <v>1048</v>
      </c>
      <c r="C118" s="604"/>
      <c r="D118" s="608"/>
      <c r="E118" s="608">
        <v>187.09</v>
      </c>
      <c r="F118" s="608">
        <v>187.09</v>
      </c>
      <c r="G118" s="601"/>
      <c r="H118" s="601"/>
      <c r="I118" s="601"/>
    </row>
    <row r="119" spans="1:9">
      <c r="A119" s="571"/>
      <c r="B119" s="605" t="s">
        <v>1049</v>
      </c>
      <c r="C119" s="605"/>
      <c r="D119" s="608"/>
      <c r="E119" s="608"/>
      <c r="F119" s="608"/>
      <c r="G119" s="601"/>
      <c r="H119" s="601"/>
      <c r="I119" s="601"/>
    </row>
  </sheetData>
  <mergeCells count="138">
    <mergeCell ref="K2:S2"/>
    <mergeCell ref="K3:S3"/>
    <mergeCell ref="B6:E6"/>
    <mergeCell ref="G6:I6"/>
    <mergeCell ref="L6:O6"/>
    <mergeCell ref="Q6:S6"/>
    <mergeCell ref="B9:C9"/>
    <mergeCell ref="L9:M9"/>
    <mergeCell ref="B10:C10"/>
    <mergeCell ref="L10:M10"/>
    <mergeCell ref="B11:C11"/>
    <mergeCell ref="L11:M11"/>
    <mergeCell ref="B12:C12"/>
    <mergeCell ref="L12:M12"/>
    <mergeCell ref="B13:E13"/>
    <mergeCell ref="F13:I13"/>
    <mergeCell ref="L13:O13"/>
    <mergeCell ref="P13:S13"/>
    <mergeCell ref="B14:E14"/>
    <mergeCell ref="L14:O14"/>
    <mergeCell ref="B15:E15"/>
    <mergeCell ref="L15:O15"/>
    <mergeCell ref="B16:E16"/>
    <mergeCell ref="L16:O16"/>
    <mergeCell ref="B17:E17"/>
    <mergeCell ref="L17:O17"/>
    <mergeCell ref="A55:F55"/>
    <mergeCell ref="K55:P55"/>
    <mergeCell ref="B61:E61"/>
    <mergeCell ref="G61:I61"/>
    <mergeCell ref="B64:C64"/>
    <mergeCell ref="B65:C65"/>
    <mergeCell ref="B66:C66"/>
    <mergeCell ref="B67:C67"/>
    <mergeCell ref="B68:E68"/>
    <mergeCell ref="F68:I68"/>
    <mergeCell ref="B69:E69"/>
    <mergeCell ref="F69:I69"/>
    <mergeCell ref="B100:E100"/>
    <mergeCell ref="G100:I100"/>
    <mergeCell ref="B103:C103"/>
    <mergeCell ref="B104:C104"/>
    <mergeCell ref="B105:C105"/>
    <mergeCell ref="B106:C106"/>
    <mergeCell ref="B113:E113"/>
    <mergeCell ref="G113:I113"/>
    <mergeCell ref="B116:C116"/>
    <mergeCell ref="B117:C117"/>
    <mergeCell ref="B118:C118"/>
    <mergeCell ref="B119:C119"/>
    <mergeCell ref="A7:A12"/>
    <mergeCell ref="A13:A17"/>
    <mergeCell ref="A62:A67"/>
    <mergeCell ref="A68:A69"/>
    <mergeCell ref="A101:A106"/>
    <mergeCell ref="A114:A119"/>
    <mergeCell ref="B18:B20"/>
    <mergeCell ref="B70:B72"/>
    <mergeCell ref="C18:C20"/>
    <mergeCell ref="C21:C28"/>
    <mergeCell ref="C29:C34"/>
    <mergeCell ref="C36:C37"/>
    <mergeCell ref="C38:C43"/>
    <mergeCell ref="C52:C54"/>
    <mergeCell ref="C70:C72"/>
    <mergeCell ref="C73:C77"/>
    <mergeCell ref="C78:C79"/>
    <mergeCell ref="C80:C81"/>
    <mergeCell ref="C82:C83"/>
    <mergeCell ref="C90:C91"/>
    <mergeCell ref="D18:D20"/>
    <mergeCell ref="D52:D53"/>
    <mergeCell ref="D70:D72"/>
    <mergeCell ref="E52:E53"/>
    <mergeCell ref="F52:F53"/>
    <mergeCell ref="G7:G8"/>
    <mergeCell ref="G18:G20"/>
    <mergeCell ref="G52:G53"/>
    <mergeCell ref="G62:G63"/>
    <mergeCell ref="G70:G72"/>
    <mergeCell ref="G101:G102"/>
    <mergeCell ref="G114:G115"/>
    <mergeCell ref="H7:H8"/>
    <mergeCell ref="H18:H20"/>
    <mergeCell ref="H52:H53"/>
    <mergeCell ref="H62:H63"/>
    <mergeCell ref="H70:H72"/>
    <mergeCell ref="H101:H102"/>
    <mergeCell ref="H114:H115"/>
    <mergeCell ref="I7:I8"/>
    <mergeCell ref="I52:I53"/>
    <mergeCell ref="I62:I63"/>
    <mergeCell ref="I101:I102"/>
    <mergeCell ref="I114:I115"/>
    <mergeCell ref="K7:K12"/>
    <mergeCell ref="K13:K17"/>
    <mergeCell ref="K18:K54"/>
    <mergeCell ref="L18:L20"/>
    <mergeCell ref="L21:L43"/>
    <mergeCell ref="L44:L51"/>
    <mergeCell ref="L52:L54"/>
    <mergeCell ref="M18:M20"/>
    <mergeCell ref="M21:M28"/>
    <mergeCell ref="M29:M35"/>
    <mergeCell ref="M36:M37"/>
    <mergeCell ref="M38:M43"/>
    <mergeCell ref="M44:M50"/>
    <mergeCell ref="M52:M54"/>
    <mergeCell ref="N18:N20"/>
    <mergeCell ref="N52:N53"/>
    <mergeCell ref="O18:O20"/>
    <mergeCell ref="O52:O53"/>
    <mergeCell ref="P18:P20"/>
    <mergeCell ref="P52:P53"/>
    <mergeCell ref="Q7:Q8"/>
    <mergeCell ref="Q18:Q20"/>
    <mergeCell ref="Q52:Q53"/>
    <mergeCell ref="R7:R8"/>
    <mergeCell ref="R18:R20"/>
    <mergeCell ref="R52:R53"/>
    <mergeCell ref="S7:S8"/>
    <mergeCell ref="S18:S20"/>
    <mergeCell ref="S52:S53"/>
    <mergeCell ref="A109:I110"/>
    <mergeCell ref="B111:I112"/>
    <mergeCell ref="B114:C115"/>
    <mergeCell ref="B101:C102"/>
    <mergeCell ref="A96:I97"/>
    <mergeCell ref="B98:I99"/>
    <mergeCell ref="A57:I58"/>
    <mergeCell ref="P14:S17"/>
    <mergeCell ref="B7:C8"/>
    <mergeCell ref="L7:M8"/>
    <mergeCell ref="B59:I60"/>
    <mergeCell ref="B62:C63"/>
    <mergeCell ref="F14:I17"/>
    <mergeCell ref="L4:S5"/>
    <mergeCell ref="B4:I5"/>
  </mergeCells>
  <printOptions horizontalCentered="1"/>
  <pageMargins left="0.393055555555556" right="0.393055555555556" top="0.550694444444444" bottom="0.432638888888889" header="0.314583333333333" footer="0.314583333333333"/>
  <pageSetup paperSize="9" scale="82"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sheetPr>
  <dimension ref="A1:M46"/>
  <sheetViews>
    <sheetView tabSelected="1" view="pageBreakPreview" zoomScaleNormal="100" zoomScaleSheetLayoutView="100" workbookViewId="0">
      <selection activeCell="H4" sqref="H4:M4"/>
    </sheetView>
  </sheetViews>
  <sheetFormatPr defaultColWidth="9" defaultRowHeight="12"/>
  <cols>
    <col min="1" max="1" width="3.775" style="45" customWidth="1"/>
    <col min="2" max="2" width="9" style="45"/>
    <col min="3" max="3" width="9.66666666666667" style="45" customWidth="1"/>
    <col min="4" max="4" width="21.775" style="45" customWidth="1"/>
    <col min="5" max="5" width="6.775" style="45" customWidth="1"/>
    <col min="6" max="6" width="9" style="45" customWidth="1"/>
    <col min="7" max="7" width="6.66666666666667" style="45" customWidth="1"/>
    <col min="8" max="8" width="10.3333333333333" style="45" customWidth="1"/>
    <col min="9" max="9" width="9.44166666666667" style="45" customWidth="1"/>
    <col min="10" max="10" width="3.21666666666667" style="45" customWidth="1"/>
    <col min="11" max="11" width="6.10833333333333" style="45" customWidth="1"/>
    <col min="12" max="12" width="9.44166666666667" style="45" customWidth="1"/>
    <col min="13" max="13" width="12.8833333333333" style="45" customWidth="1"/>
    <col min="14" max="16384" width="9" style="45"/>
  </cols>
  <sheetData>
    <row r="1" spans="1:1">
      <c r="A1" s="45" t="s">
        <v>1053</v>
      </c>
    </row>
    <row r="2" ht="36.75" customHeight="1" spans="1:13">
      <c r="A2" s="444" t="s">
        <v>1054</v>
      </c>
      <c r="B2" s="444"/>
      <c r="C2" s="444"/>
      <c r="D2" s="444"/>
      <c r="E2" s="444"/>
      <c r="F2" s="444"/>
      <c r="G2" s="444"/>
      <c r="H2" s="444"/>
      <c r="I2" s="444"/>
      <c r="J2" s="444"/>
      <c r="K2" s="444"/>
      <c r="L2" s="444"/>
      <c r="M2" s="444"/>
    </row>
    <row r="3" ht="34.8" customHeight="1" spans="1:13">
      <c r="A3" s="445" t="s">
        <v>780</v>
      </c>
      <c r="B3" s="445"/>
      <c r="C3" s="445"/>
      <c r="D3" s="446" t="s">
        <v>1055</v>
      </c>
      <c r="E3" s="447"/>
      <c r="F3" s="448"/>
      <c r="G3" s="448"/>
      <c r="H3" s="448"/>
      <c r="I3" s="448"/>
      <c r="J3" s="448"/>
      <c r="K3" s="448"/>
      <c r="L3" s="448"/>
      <c r="M3" s="475"/>
    </row>
    <row r="4" ht="26.4" customHeight="1" spans="1:13">
      <c r="A4" s="445" t="s">
        <v>680</v>
      </c>
      <c r="B4" s="445"/>
      <c r="C4" s="445"/>
      <c r="D4" s="445" t="s">
        <v>681</v>
      </c>
      <c r="E4" s="445"/>
      <c r="F4" s="445" t="s">
        <v>682</v>
      </c>
      <c r="G4" s="445"/>
      <c r="H4" s="445" t="s">
        <v>1056</v>
      </c>
      <c r="I4" s="445"/>
      <c r="J4" s="445"/>
      <c r="K4" s="445"/>
      <c r="L4" s="445"/>
      <c r="M4" s="445"/>
    </row>
    <row r="5" ht="25.8" customHeight="1" spans="1:13">
      <c r="A5" s="227" t="s">
        <v>1057</v>
      </c>
      <c r="B5" s="227"/>
      <c r="C5" s="227"/>
      <c r="D5" s="449"/>
      <c r="E5" s="445" t="s">
        <v>1058</v>
      </c>
      <c r="F5" s="445"/>
      <c r="G5" s="445" t="s">
        <v>1059</v>
      </c>
      <c r="H5" s="445"/>
      <c r="I5" s="445"/>
      <c r="J5" s="445" t="s">
        <v>1060</v>
      </c>
      <c r="K5" s="445"/>
      <c r="L5" s="445"/>
      <c r="M5" s="445"/>
    </row>
    <row r="6" ht="15" customHeight="1" spans="1:13">
      <c r="A6" s="227"/>
      <c r="B6" s="227"/>
      <c r="C6" s="227"/>
      <c r="D6" s="449" t="s">
        <v>160</v>
      </c>
      <c r="E6" s="450">
        <f>E7+E8+E9+E10</f>
        <v>42.693</v>
      </c>
      <c r="F6" s="450"/>
      <c r="G6" s="451">
        <v>39.152</v>
      </c>
      <c r="H6" s="451"/>
      <c r="I6" s="451"/>
      <c r="J6" s="476">
        <f>G6/E6</f>
        <v>0.917059002646804</v>
      </c>
      <c r="K6" s="476"/>
      <c r="L6" s="476"/>
      <c r="M6" s="476"/>
    </row>
    <row r="7" ht="15" customHeight="1" spans="1:13">
      <c r="A7" s="227"/>
      <c r="B7" s="227"/>
      <c r="C7" s="227"/>
      <c r="D7" s="449" t="s">
        <v>1061</v>
      </c>
      <c r="E7" s="450">
        <v>29.137</v>
      </c>
      <c r="F7" s="450"/>
      <c r="G7" s="451">
        <f>E7</f>
        <v>29.137</v>
      </c>
      <c r="H7" s="451"/>
      <c r="I7" s="451"/>
      <c r="J7" s="476"/>
      <c r="K7" s="476"/>
      <c r="L7" s="476"/>
      <c r="M7" s="476"/>
    </row>
    <row r="8" ht="15" customHeight="1" spans="1:13">
      <c r="A8" s="227"/>
      <c r="B8" s="227"/>
      <c r="C8" s="227"/>
      <c r="D8" s="449" t="s">
        <v>1062</v>
      </c>
      <c r="E8" s="450">
        <v>8.707</v>
      </c>
      <c r="F8" s="450"/>
      <c r="G8" s="451">
        <f>E8</f>
        <v>8.707</v>
      </c>
      <c r="H8" s="451"/>
      <c r="I8" s="451"/>
      <c r="J8" s="476"/>
      <c r="K8" s="476"/>
      <c r="L8" s="476"/>
      <c r="M8" s="476"/>
    </row>
    <row r="9" ht="15" customHeight="1" spans="1:13">
      <c r="A9" s="227"/>
      <c r="B9" s="227"/>
      <c r="C9" s="227"/>
      <c r="D9" s="449" t="s">
        <v>691</v>
      </c>
      <c r="E9" s="450">
        <f>0.72+4.129</f>
        <v>4.849</v>
      </c>
      <c r="F9" s="450"/>
      <c r="G9" s="451">
        <f>G6-G7-G8</f>
        <v>1.308</v>
      </c>
      <c r="H9" s="451"/>
      <c r="I9" s="451"/>
      <c r="J9" s="476"/>
      <c r="K9" s="476"/>
      <c r="L9" s="476"/>
      <c r="M9" s="476"/>
    </row>
    <row r="10" ht="15" hidden="1" customHeight="1" spans="1:13">
      <c r="A10" s="227"/>
      <c r="B10" s="227"/>
      <c r="C10" s="227"/>
      <c r="D10" s="449"/>
      <c r="E10" s="452"/>
      <c r="F10" s="453"/>
      <c r="G10" s="454"/>
      <c r="H10" s="455"/>
      <c r="I10" s="477"/>
      <c r="J10" s="478"/>
      <c r="K10" s="479"/>
      <c r="L10" s="479"/>
      <c r="M10" s="480"/>
    </row>
    <row r="11" ht="27" customHeight="1" spans="1:13">
      <c r="A11" s="227" t="s">
        <v>176</v>
      </c>
      <c r="B11" s="227" t="s">
        <v>1063</v>
      </c>
      <c r="C11" s="227"/>
      <c r="D11" s="227"/>
      <c r="E11" s="227"/>
      <c r="F11" s="227"/>
      <c r="G11" s="227" t="s">
        <v>1064</v>
      </c>
      <c r="H11" s="227"/>
      <c r="I11" s="227"/>
      <c r="J11" s="227"/>
      <c r="K11" s="227"/>
      <c r="L11" s="227"/>
      <c r="M11" s="227"/>
    </row>
    <row r="12" ht="54" customHeight="1" spans="1:13">
      <c r="A12" s="227"/>
      <c r="B12" s="232" t="s">
        <v>1065</v>
      </c>
      <c r="C12" s="232"/>
      <c r="D12" s="232"/>
      <c r="E12" s="232"/>
      <c r="F12" s="232"/>
      <c r="G12" s="232" t="s">
        <v>1066</v>
      </c>
      <c r="H12" s="232"/>
      <c r="I12" s="232"/>
      <c r="J12" s="232"/>
      <c r="K12" s="232"/>
      <c r="L12" s="232"/>
      <c r="M12" s="232"/>
    </row>
    <row r="13" ht="5.4" customHeight="1" spans="1:13">
      <c r="A13" s="227"/>
      <c r="B13" s="456"/>
      <c r="C13" s="456"/>
      <c r="D13" s="456"/>
      <c r="E13" s="456"/>
      <c r="F13" s="456"/>
      <c r="G13" s="232"/>
      <c r="H13" s="232"/>
      <c r="I13" s="232"/>
      <c r="J13" s="232"/>
      <c r="K13" s="232"/>
      <c r="L13" s="232"/>
      <c r="M13" s="232"/>
    </row>
    <row r="14" ht="8.4" hidden="1" customHeight="1" spans="1:13">
      <c r="A14" s="227"/>
      <c r="B14" s="456"/>
      <c r="C14" s="456"/>
      <c r="D14" s="456"/>
      <c r="E14" s="456"/>
      <c r="F14" s="456"/>
      <c r="G14" s="232"/>
      <c r="H14" s="232"/>
      <c r="I14" s="232"/>
      <c r="J14" s="232"/>
      <c r="K14" s="232"/>
      <c r="L14" s="232"/>
      <c r="M14" s="232"/>
    </row>
    <row r="15" ht="11.4" hidden="1" customHeight="1" spans="1:13">
      <c r="A15" s="227"/>
      <c r="B15" s="456"/>
      <c r="C15" s="456"/>
      <c r="D15" s="456"/>
      <c r="E15" s="456"/>
      <c r="F15" s="456"/>
      <c r="G15" s="232"/>
      <c r="H15" s="232"/>
      <c r="I15" s="232"/>
      <c r="J15" s="232"/>
      <c r="K15" s="232"/>
      <c r="L15" s="232"/>
      <c r="M15" s="232"/>
    </row>
    <row r="16" ht="15" hidden="1" customHeight="1" spans="1:13">
      <c r="A16" s="227"/>
      <c r="B16" s="456"/>
      <c r="C16" s="456"/>
      <c r="D16" s="456"/>
      <c r="E16" s="456"/>
      <c r="F16" s="456"/>
      <c r="G16" s="232"/>
      <c r="H16" s="232"/>
      <c r="I16" s="232"/>
      <c r="J16" s="232"/>
      <c r="K16" s="232"/>
      <c r="L16" s="232"/>
      <c r="M16" s="232"/>
    </row>
    <row r="17" ht="24" customHeight="1" spans="1:13">
      <c r="A17" s="457" t="s">
        <v>761</v>
      </c>
      <c r="B17" s="227" t="s">
        <v>195</v>
      </c>
      <c r="C17" s="445" t="s">
        <v>196</v>
      </c>
      <c r="D17" s="445" t="s">
        <v>197</v>
      </c>
      <c r="E17" s="445"/>
      <c r="F17" s="445" t="s">
        <v>368</v>
      </c>
      <c r="G17" s="445"/>
      <c r="H17" s="445"/>
      <c r="I17" s="445" t="s">
        <v>1067</v>
      </c>
      <c r="J17" s="445"/>
      <c r="K17" s="445" t="s">
        <v>146</v>
      </c>
      <c r="L17" s="445" t="s">
        <v>148</v>
      </c>
      <c r="M17" s="227" t="s">
        <v>1068</v>
      </c>
    </row>
    <row r="18" ht="15" customHeight="1" spans="1:13">
      <c r="A18" s="458"/>
      <c r="B18" s="227"/>
      <c r="C18" s="445"/>
      <c r="D18" s="449" t="s">
        <v>448</v>
      </c>
      <c r="E18" s="449"/>
      <c r="F18" s="459" t="s">
        <v>1069</v>
      </c>
      <c r="G18" s="460"/>
      <c r="H18" s="461"/>
      <c r="I18" s="481">
        <f>J6</f>
        <v>0.917059002646804</v>
      </c>
      <c r="J18" s="461"/>
      <c r="K18" s="445">
        <v>10</v>
      </c>
      <c r="L18" s="445">
        <v>8</v>
      </c>
      <c r="M18" s="227"/>
    </row>
    <row r="19" ht="15" customHeight="1" spans="1:13">
      <c r="A19" s="458"/>
      <c r="B19" s="462" t="s">
        <v>762</v>
      </c>
      <c r="C19" s="462" t="s">
        <v>447</v>
      </c>
      <c r="D19" s="463" t="s">
        <v>1070</v>
      </c>
      <c r="E19" s="464"/>
      <c r="F19" s="463" t="s">
        <v>596</v>
      </c>
      <c r="G19" s="465"/>
      <c r="H19" s="464"/>
      <c r="I19" s="482" t="s">
        <v>1071</v>
      </c>
      <c r="J19" s="483"/>
      <c r="K19" s="462">
        <v>3</v>
      </c>
      <c r="L19" s="462">
        <v>3</v>
      </c>
      <c r="M19" s="449"/>
    </row>
    <row r="20" ht="15" customHeight="1" spans="1:13">
      <c r="A20" s="458"/>
      <c r="B20" s="462"/>
      <c r="C20" s="462"/>
      <c r="D20" s="463" t="s">
        <v>1072</v>
      </c>
      <c r="E20" s="464"/>
      <c r="F20" s="463" t="s">
        <v>1073</v>
      </c>
      <c r="G20" s="465"/>
      <c r="H20" s="464"/>
      <c r="I20" s="482" t="s">
        <v>1074</v>
      </c>
      <c r="J20" s="483"/>
      <c r="K20" s="462">
        <v>3</v>
      </c>
      <c r="L20" s="462">
        <v>3</v>
      </c>
      <c r="M20" s="449"/>
    </row>
    <row r="21" ht="15" customHeight="1" spans="1:13">
      <c r="A21" s="458"/>
      <c r="B21" s="462"/>
      <c r="C21" s="462"/>
      <c r="D21" s="463" t="s">
        <v>1075</v>
      </c>
      <c r="E21" s="464"/>
      <c r="F21" s="463" t="s">
        <v>1076</v>
      </c>
      <c r="G21" s="465"/>
      <c r="H21" s="464"/>
      <c r="I21" s="482" t="s">
        <v>1077</v>
      </c>
      <c r="J21" s="483"/>
      <c r="K21" s="462">
        <v>3</v>
      </c>
      <c r="L21" s="462">
        <v>3</v>
      </c>
      <c r="M21" s="449"/>
    </row>
    <row r="22" ht="27" customHeight="1" spans="1:13">
      <c r="A22" s="458"/>
      <c r="B22" s="462"/>
      <c r="C22" s="462"/>
      <c r="D22" s="463" t="s">
        <v>1078</v>
      </c>
      <c r="E22" s="464"/>
      <c r="F22" s="463" t="s">
        <v>1079</v>
      </c>
      <c r="G22" s="465"/>
      <c r="H22" s="464"/>
      <c r="I22" s="482" t="s">
        <v>1080</v>
      </c>
      <c r="J22" s="483"/>
      <c r="K22" s="462">
        <v>3</v>
      </c>
      <c r="L22" s="462">
        <v>3</v>
      </c>
      <c r="M22" s="449"/>
    </row>
    <row r="23" ht="27" customHeight="1" spans="1:13">
      <c r="A23" s="458"/>
      <c r="B23" s="462"/>
      <c r="C23" s="462"/>
      <c r="D23" s="463" t="s">
        <v>1081</v>
      </c>
      <c r="E23" s="464"/>
      <c r="F23" s="463" t="s">
        <v>413</v>
      </c>
      <c r="G23" s="465"/>
      <c r="H23" s="464"/>
      <c r="I23" s="482" t="s">
        <v>413</v>
      </c>
      <c r="J23" s="483"/>
      <c r="K23" s="462">
        <v>3</v>
      </c>
      <c r="L23" s="462">
        <v>3</v>
      </c>
      <c r="M23" s="449"/>
    </row>
    <row r="24" ht="27" customHeight="1" spans="1:13">
      <c r="A24" s="458"/>
      <c r="B24" s="462" t="s">
        <v>762</v>
      </c>
      <c r="C24" s="462" t="s">
        <v>447</v>
      </c>
      <c r="D24" s="463" t="s">
        <v>1082</v>
      </c>
      <c r="E24" s="464"/>
      <c r="F24" s="463">
        <v>3</v>
      </c>
      <c r="G24" s="465"/>
      <c r="H24" s="464"/>
      <c r="I24" s="482">
        <v>3</v>
      </c>
      <c r="J24" s="483"/>
      <c r="K24" s="462">
        <v>2</v>
      </c>
      <c r="L24" s="462">
        <v>2</v>
      </c>
      <c r="M24" s="449"/>
    </row>
    <row r="25" ht="27" customHeight="1" spans="1:13">
      <c r="A25" s="458"/>
      <c r="B25" s="462"/>
      <c r="C25" s="462"/>
      <c r="D25" s="463" t="s">
        <v>1083</v>
      </c>
      <c r="E25" s="464"/>
      <c r="F25" s="463">
        <v>3</v>
      </c>
      <c r="G25" s="465"/>
      <c r="H25" s="464"/>
      <c r="I25" s="482">
        <v>3</v>
      </c>
      <c r="J25" s="483"/>
      <c r="K25" s="462">
        <v>2</v>
      </c>
      <c r="L25" s="462">
        <v>2</v>
      </c>
      <c r="M25" s="449"/>
    </row>
    <row r="26" ht="27" customHeight="1" spans="1:13">
      <c r="A26" s="458"/>
      <c r="B26" s="462"/>
      <c r="C26" s="462" t="s">
        <v>458</v>
      </c>
      <c r="D26" s="463" t="s">
        <v>1084</v>
      </c>
      <c r="E26" s="464"/>
      <c r="F26" s="463" t="s">
        <v>1085</v>
      </c>
      <c r="G26" s="465"/>
      <c r="H26" s="464"/>
      <c r="I26" s="482" t="s">
        <v>1085</v>
      </c>
      <c r="J26" s="483"/>
      <c r="K26" s="462">
        <v>3</v>
      </c>
      <c r="L26" s="462">
        <v>3</v>
      </c>
      <c r="M26" s="449"/>
    </row>
    <row r="27" ht="27" customHeight="1" spans="1:13">
      <c r="A27" s="458"/>
      <c r="B27" s="462"/>
      <c r="C27" s="462"/>
      <c r="D27" s="463" t="s">
        <v>799</v>
      </c>
      <c r="E27" s="464"/>
      <c r="F27" s="463" t="s">
        <v>1085</v>
      </c>
      <c r="G27" s="465"/>
      <c r="H27" s="464"/>
      <c r="I27" s="482" t="s">
        <v>1085</v>
      </c>
      <c r="J27" s="483"/>
      <c r="K27" s="462">
        <v>3</v>
      </c>
      <c r="L27" s="462">
        <v>3</v>
      </c>
      <c r="M27" s="449"/>
    </row>
    <row r="28" ht="27" customHeight="1" spans="1:13">
      <c r="A28" s="458"/>
      <c r="B28" s="462"/>
      <c r="C28" s="462"/>
      <c r="D28" s="463" t="s">
        <v>1086</v>
      </c>
      <c r="E28" s="464"/>
      <c r="F28" s="463" t="s">
        <v>1085</v>
      </c>
      <c r="G28" s="465"/>
      <c r="H28" s="464"/>
      <c r="I28" s="482" t="s">
        <v>1085</v>
      </c>
      <c r="J28" s="483"/>
      <c r="K28" s="462">
        <v>3</v>
      </c>
      <c r="L28" s="462">
        <v>3</v>
      </c>
      <c r="M28" s="449"/>
    </row>
    <row r="29" ht="27" customHeight="1" spans="1:13">
      <c r="A29" s="458"/>
      <c r="B29" s="462"/>
      <c r="C29" s="462"/>
      <c r="D29" s="463" t="s">
        <v>1087</v>
      </c>
      <c r="E29" s="464"/>
      <c r="F29" s="463" t="s">
        <v>1085</v>
      </c>
      <c r="G29" s="465"/>
      <c r="H29" s="464"/>
      <c r="I29" s="482" t="s">
        <v>1085</v>
      </c>
      <c r="J29" s="483"/>
      <c r="K29" s="462">
        <v>3</v>
      </c>
      <c r="L29" s="462">
        <v>3</v>
      </c>
      <c r="M29" s="449"/>
    </row>
    <row r="30" ht="27" customHeight="1" spans="1:13">
      <c r="A30" s="458"/>
      <c r="B30" s="462"/>
      <c r="C30" s="462"/>
      <c r="D30" s="463" t="s">
        <v>1088</v>
      </c>
      <c r="E30" s="464"/>
      <c r="F30" s="463" t="s">
        <v>1085</v>
      </c>
      <c r="G30" s="465"/>
      <c r="H30" s="464"/>
      <c r="I30" s="482" t="s">
        <v>1085</v>
      </c>
      <c r="J30" s="483"/>
      <c r="K30" s="462">
        <v>3</v>
      </c>
      <c r="L30" s="462">
        <v>3</v>
      </c>
      <c r="M30" s="449"/>
    </row>
    <row r="31" ht="27" customHeight="1" spans="1:13">
      <c r="A31" s="458"/>
      <c r="B31" s="462"/>
      <c r="C31" s="462"/>
      <c r="D31" s="463" t="s">
        <v>258</v>
      </c>
      <c r="E31" s="464"/>
      <c r="F31" s="466">
        <v>1</v>
      </c>
      <c r="G31" s="467"/>
      <c r="H31" s="468"/>
      <c r="I31" s="466">
        <v>0.9</v>
      </c>
      <c r="J31" s="467"/>
      <c r="K31" s="462">
        <v>6</v>
      </c>
      <c r="L31" s="462">
        <v>3</v>
      </c>
      <c r="M31" s="449"/>
    </row>
    <row r="32" ht="15" customHeight="1" spans="1:13">
      <c r="A32" s="458"/>
      <c r="B32" s="462"/>
      <c r="C32" s="462" t="s">
        <v>463</v>
      </c>
      <c r="D32" s="463" t="s">
        <v>1089</v>
      </c>
      <c r="E32" s="464"/>
      <c r="F32" s="463" t="s">
        <v>1090</v>
      </c>
      <c r="G32" s="465"/>
      <c r="H32" s="464"/>
      <c r="I32" s="466">
        <v>1</v>
      </c>
      <c r="J32" s="467"/>
      <c r="K32" s="462">
        <v>3</v>
      </c>
      <c r="L32" s="462">
        <v>3</v>
      </c>
      <c r="M32" s="449"/>
    </row>
    <row r="33" ht="16.2" customHeight="1" spans="1:13">
      <c r="A33" s="458"/>
      <c r="B33" s="462"/>
      <c r="C33" s="462"/>
      <c r="D33" s="463" t="s">
        <v>1091</v>
      </c>
      <c r="E33" s="464"/>
      <c r="F33" s="463" t="s">
        <v>1090</v>
      </c>
      <c r="G33" s="465"/>
      <c r="H33" s="464"/>
      <c r="I33" s="466">
        <v>1</v>
      </c>
      <c r="J33" s="467"/>
      <c r="K33" s="462">
        <v>3</v>
      </c>
      <c r="L33" s="462">
        <v>3</v>
      </c>
      <c r="M33" s="449"/>
    </row>
    <row r="34" ht="49.8" customHeight="1" spans="1:13">
      <c r="A34" s="458"/>
      <c r="B34" s="462"/>
      <c r="C34" s="462" t="s">
        <v>474</v>
      </c>
      <c r="D34" s="463" t="s">
        <v>1092</v>
      </c>
      <c r="E34" s="464"/>
      <c r="F34" s="463" t="s">
        <v>1093</v>
      </c>
      <c r="G34" s="465"/>
      <c r="H34" s="464"/>
      <c r="I34" s="482" t="s">
        <v>1094</v>
      </c>
      <c r="J34" s="483"/>
      <c r="K34" s="462">
        <v>2</v>
      </c>
      <c r="L34" s="462">
        <v>2</v>
      </c>
      <c r="M34" s="449"/>
    </row>
    <row r="35" ht="15" customHeight="1" spans="1:13">
      <c r="A35" s="458"/>
      <c r="B35" s="462"/>
      <c r="C35" s="462"/>
      <c r="D35" s="463" t="s">
        <v>1095</v>
      </c>
      <c r="E35" s="464"/>
      <c r="F35" s="463" t="s">
        <v>1096</v>
      </c>
      <c r="G35" s="465"/>
      <c r="H35" s="464"/>
      <c r="I35" s="482" t="s">
        <v>1097</v>
      </c>
      <c r="J35" s="483"/>
      <c r="K35" s="462">
        <v>2</v>
      </c>
      <c r="L35" s="462">
        <v>2</v>
      </c>
      <c r="M35" s="449"/>
    </row>
    <row r="36" ht="15" customHeight="1" spans="1:13">
      <c r="A36" s="458"/>
      <c r="B36" s="469" t="s">
        <v>479</v>
      </c>
      <c r="C36" s="469" t="s">
        <v>380</v>
      </c>
      <c r="D36" s="463" t="s">
        <v>1098</v>
      </c>
      <c r="E36" s="464"/>
      <c r="F36" s="463" t="s">
        <v>1099</v>
      </c>
      <c r="G36" s="465"/>
      <c r="H36" s="464"/>
      <c r="I36" s="482" t="s">
        <v>1100</v>
      </c>
      <c r="J36" s="483"/>
      <c r="K36" s="462">
        <v>4</v>
      </c>
      <c r="L36" s="462">
        <v>4</v>
      </c>
      <c r="M36" s="449"/>
    </row>
    <row r="37" ht="15" customHeight="1" spans="1:13">
      <c r="A37" s="458"/>
      <c r="B37" s="470"/>
      <c r="C37" s="470"/>
      <c r="D37" s="463" t="s">
        <v>1101</v>
      </c>
      <c r="E37" s="464"/>
      <c r="F37" s="463" t="s">
        <v>1102</v>
      </c>
      <c r="G37" s="465"/>
      <c r="H37" s="464"/>
      <c r="I37" s="482">
        <v>0.0274</v>
      </c>
      <c r="J37" s="483"/>
      <c r="K37" s="462">
        <v>4</v>
      </c>
      <c r="L37" s="462">
        <v>4</v>
      </c>
      <c r="M37" s="449"/>
    </row>
    <row r="38" ht="15" customHeight="1" spans="1:13">
      <c r="A38" s="458"/>
      <c r="B38" s="471"/>
      <c r="C38" s="471"/>
      <c r="D38" s="463" t="s">
        <v>1103</v>
      </c>
      <c r="E38" s="464"/>
      <c r="F38" s="463" t="s">
        <v>1104</v>
      </c>
      <c r="G38" s="465"/>
      <c r="H38" s="464"/>
      <c r="I38" s="482">
        <v>0.979</v>
      </c>
      <c r="J38" s="483"/>
      <c r="K38" s="462">
        <v>4</v>
      </c>
      <c r="L38" s="462">
        <v>4</v>
      </c>
      <c r="M38" s="449"/>
    </row>
    <row r="39" ht="15" customHeight="1" spans="1:13">
      <c r="A39" s="458"/>
      <c r="B39" s="469" t="s">
        <v>479</v>
      </c>
      <c r="C39" s="469" t="s">
        <v>380</v>
      </c>
      <c r="D39" s="463" t="s">
        <v>1105</v>
      </c>
      <c r="E39" s="464"/>
      <c r="F39" s="463" t="s">
        <v>593</v>
      </c>
      <c r="G39" s="465"/>
      <c r="H39" s="464"/>
      <c r="I39" s="482" t="s">
        <v>594</v>
      </c>
      <c r="J39" s="483"/>
      <c r="K39" s="462">
        <v>4</v>
      </c>
      <c r="L39" s="462">
        <v>4</v>
      </c>
      <c r="M39" s="449"/>
    </row>
    <row r="40" ht="15" customHeight="1" spans="1:13">
      <c r="A40" s="458"/>
      <c r="B40" s="470"/>
      <c r="C40" s="471"/>
      <c r="D40" s="463" t="s">
        <v>1106</v>
      </c>
      <c r="E40" s="464"/>
      <c r="F40" s="463" t="s">
        <v>596</v>
      </c>
      <c r="G40" s="465"/>
      <c r="H40" s="464"/>
      <c r="I40" s="482" t="s">
        <v>597</v>
      </c>
      <c r="J40" s="483"/>
      <c r="K40" s="462">
        <v>4</v>
      </c>
      <c r="L40" s="462">
        <v>4</v>
      </c>
      <c r="M40" s="449"/>
    </row>
    <row r="41" ht="15" customHeight="1" spans="1:13">
      <c r="A41" s="458"/>
      <c r="B41" s="470"/>
      <c r="C41" s="462" t="s">
        <v>299</v>
      </c>
      <c r="D41" s="463" t="s">
        <v>1107</v>
      </c>
      <c r="E41" s="464"/>
      <c r="F41" s="463" t="s">
        <v>413</v>
      </c>
      <c r="G41" s="465"/>
      <c r="H41" s="464"/>
      <c r="I41" s="463" t="s">
        <v>413</v>
      </c>
      <c r="J41" s="464"/>
      <c r="K41" s="462">
        <v>5</v>
      </c>
      <c r="L41" s="462">
        <v>5</v>
      </c>
      <c r="M41" s="449"/>
    </row>
    <row r="42" ht="15" customHeight="1" spans="1:13">
      <c r="A42" s="458"/>
      <c r="B42" s="471"/>
      <c r="C42" s="462"/>
      <c r="D42" s="463" t="s">
        <v>1108</v>
      </c>
      <c r="E42" s="464"/>
      <c r="F42" s="463" t="s">
        <v>1109</v>
      </c>
      <c r="G42" s="465"/>
      <c r="H42" s="464"/>
      <c r="I42" s="482">
        <v>0</v>
      </c>
      <c r="J42" s="483"/>
      <c r="K42" s="462">
        <v>5</v>
      </c>
      <c r="L42" s="462">
        <v>5</v>
      </c>
      <c r="M42" s="449"/>
    </row>
    <row r="43" ht="15" customHeight="1" spans="1:13">
      <c r="A43" s="458"/>
      <c r="B43" s="462" t="s">
        <v>386</v>
      </c>
      <c r="C43" s="462" t="s">
        <v>325</v>
      </c>
      <c r="D43" s="463" t="s">
        <v>1110</v>
      </c>
      <c r="E43" s="464"/>
      <c r="F43" s="463" t="s">
        <v>1111</v>
      </c>
      <c r="G43" s="465"/>
      <c r="H43" s="464"/>
      <c r="I43" s="466">
        <v>0.8539</v>
      </c>
      <c r="J43" s="467"/>
      <c r="K43" s="462">
        <v>5</v>
      </c>
      <c r="L43" s="462">
        <v>5</v>
      </c>
      <c r="M43" s="449"/>
    </row>
    <row r="44" ht="15" customHeight="1" spans="1:13">
      <c r="A44" s="458"/>
      <c r="B44" s="462"/>
      <c r="C44" s="462"/>
      <c r="D44" s="463" t="s">
        <v>1112</v>
      </c>
      <c r="E44" s="464"/>
      <c r="F44" s="463" t="s">
        <v>1113</v>
      </c>
      <c r="G44" s="465"/>
      <c r="H44" s="464"/>
      <c r="I44" s="466">
        <v>0.8539</v>
      </c>
      <c r="J44" s="467"/>
      <c r="K44" s="462">
        <v>5</v>
      </c>
      <c r="L44" s="462">
        <v>3</v>
      </c>
      <c r="M44" s="449"/>
    </row>
    <row r="45" ht="15" customHeight="1" spans="1:13">
      <c r="A45" s="271"/>
      <c r="B45" s="472" t="s">
        <v>330</v>
      </c>
      <c r="C45" s="473"/>
      <c r="D45" s="474"/>
      <c r="E45" s="474"/>
      <c r="F45" s="474"/>
      <c r="G45" s="474"/>
      <c r="H45" s="474"/>
      <c r="I45" s="474"/>
      <c r="J45" s="484"/>
      <c r="K45" s="485">
        <f>SUM(K18:K44)</f>
        <v>100</v>
      </c>
      <c r="L45" s="486">
        <f>SUM(L18:L44)</f>
        <v>93</v>
      </c>
      <c r="M45" s="487"/>
    </row>
    <row r="46" ht="21.6" customHeight="1" spans="2:9">
      <c r="B46" s="45" t="s">
        <v>728</v>
      </c>
      <c r="D46" s="45" t="s">
        <v>729</v>
      </c>
      <c r="F46" s="45" t="s">
        <v>730</v>
      </c>
      <c r="I46" s="45" t="s">
        <v>1114</v>
      </c>
    </row>
  </sheetData>
  <mergeCells count="131">
    <mergeCell ref="A2:M2"/>
    <mergeCell ref="A3:C3"/>
    <mergeCell ref="D3:M3"/>
    <mergeCell ref="A4:C4"/>
    <mergeCell ref="D4:E4"/>
    <mergeCell ref="F4:G4"/>
    <mergeCell ref="H4:M4"/>
    <mergeCell ref="E5:F5"/>
    <mergeCell ref="G5:I5"/>
    <mergeCell ref="J5:M5"/>
    <mergeCell ref="E6:F6"/>
    <mergeCell ref="G6:I6"/>
    <mergeCell ref="J6:M6"/>
    <mergeCell ref="E7:F7"/>
    <mergeCell ref="G7:I7"/>
    <mergeCell ref="J7:M7"/>
    <mergeCell ref="E8:F8"/>
    <mergeCell ref="G8:I8"/>
    <mergeCell ref="J8:M8"/>
    <mergeCell ref="E9:F9"/>
    <mergeCell ref="G9:I9"/>
    <mergeCell ref="J9:M9"/>
    <mergeCell ref="E10:F10"/>
    <mergeCell ref="G10:I10"/>
    <mergeCell ref="J10:M10"/>
    <mergeCell ref="B11:F11"/>
    <mergeCell ref="G11:M11"/>
    <mergeCell ref="D17:E17"/>
    <mergeCell ref="F17:H17"/>
    <mergeCell ref="I17:J17"/>
    <mergeCell ref="D18:E18"/>
    <mergeCell ref="F18:H18"/>
    <mergeCell ref="I18:J18"/>
    <mergeCell ref="D19:E19"/>
    <mergeCell ref="F19:H19"/>
    <mergeCell ref="I19:J19"/>
    <mergeCell ref="D20:E20"/>
    <mergeCell ref="F20:H20"/>
    <mergeCell ref="I20:J20"/>
    <mergeCell ref="D21:E21"/>
    <mergeCell ref="F21:H21"/>
    <mergeCell ref="I21:J21"/>
    <mergeCell ref="D22:E22"/>
    <mergeCell ref="F22:H22"/>
    <mergeCell ref="I22:J22"/>
    <mergeCell ref="D23:E23"/>
    <mergeCell ref="F23:H23"/>
    <mergeCell ref="I23:J23"/>
    <mergeCell ref="D24:E24"/>
    <mergeCell ref="F24:H24"/>
    <mergeCell ref="I24:J24"/>
    <mergeCell ref="D25:E25"/>
    <mergeCell ref="F25:H25"/>
    <mergeCell ref="I25:J25"/>
    <mergeCell ref="D26:E26"/>
    <mergeCell ref="F26:H26"/>
    <mergeCell ref="I26:J26"/>
    <mergeCell ref="D27:E27"/>
    <mergeCell ref="F27:H27"/>
    <mergeCell ref="I27:J27"/>
    <mergeCell ref="D28:E28"/>
    <mergeCell ref="F28:H28"/>
    <mergeCell ref="I28:J28"/>
    <mergeCell ref="D29:E29"/>
    <mergeCell ref="F29:H29"/>
    <mergeCell ref="I29:J29"/>
    <mergeCell ref="D30:E30"/>
    <mergeCell ref="F30:H30"/>
    <mergeCell ref="I30:J30"/>
    <mergeCell ref="D31:E31"/>
    <mergeCell ref="F31:H31"/>
    <mergeCell ref="I31:J31"/>
    <mergeCell ref="D32:E32"/>
    <mergeCell ref="F32:H32"/>
    <mergeCell ref="I32:J32"/>
    <mergeCell ref="D33:E33"/>
    <mergeCell ref="F33:H33"/>
    <mergeCell ref="I33:J33"/>
    <mergeCell ref="D34:E34"/>
    <mergeCell ref="F34:H34"/>
    <mergeCell ref="I34:J34"/>
    <mergeCell ref="D35:E35"/>
    <mergeCell ref="F35:H35"/>
    <mergeCell ref="I35:J35"/>
    <mergeCell ref="D36:E36"/>
    <mergeCell ref="F36:H36"/>
    <mergeCell ref="I36:J36"/>
    <mergeCell ref="D37:E37"/>
    <mergeCell ref="F37:H37"/>
    <mergeCell ref="I37:J37"/>
    <mergeCell ref="D38:E38"/>
    <mergeCell ref="F38:H38"/>
    <mergeCell ref="I38:J38"/>
    <mergeCell ref="D39:E39"/>
    <mergeCell ref="F39:H39"/>
    <mergeCell ref="I39:J39"/>
    <mergeCell ref="D40:E40"/>
    <mergeCell ref="F40:H40"/>
    <mergeCell ref="I40:J40"/>
    <mergeCell ref="D41:E41"/>
    <mergeCell ref="F41:H41"/>
    <mergeCell ref="I41:J41"/>
    <mergeCell ref="D42:E42"/>
    <mergeCell ref="F42:H42"/>
    <mergeCell ref="I42:J42"/>
    <mergeCell ref="D43:E43"/>
    <mergeCell ref="F43:H43"/>
    <mergeCell ref="I43:J43"/>
    <mergeCell ref="D44:E44"/>
    <mergeCell ref="F44:H44"/>
    <mergeCell ref="I44:J44"/>
    <mergeCell ref="B45:J45"/>
    <mergeCell ref="A11:A16"/>
    <mergeCell ref="A17:A45"/>
    <mergeCell ref="B19:B23"/>
    <mergeCell ref="B24:B35"/>
    <mergeCell ref="B36:B38"/>
    <mergeCell ref="B39:B42"/>
    <mergeCell ref="B43:B44"/>
    <mergeCell ref="C19:C23"/>
    <mergeCell ref="C24:C25"/>
    <mergeCell ref="C26:C31"/>
    <mergeCell ref="C32:C33"/>
    <mergeCell ref="C34:C35"/>
    <mergeCell ref="C36:C38"/>
    <mergeCell ref="C39:C40"/>
    <mergeCell ref="C41:C42"/>
    <mergeCell ref="C43:C44"/>
    <mergeCell ref="A5:C10"/>
    <mergeCell ref="G12:M16"/>
    <mergeCell ref="B12:F16"/>
  </mergeCells>
  <printOptions horizontalCentered="1"/>
  <pageMargins left="0.393055555555556" right="0.393055555555556" top="0.590277777777778" bottom="0.393055555555556" header="0.511805555555556" footer="0.511805555555556"/>
  <pageSetup paperSize="9" scale="77" orientation="portrait"/>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J131"/>
  <sheetViews>
    <sheetView view="pageBreakPreview" zoomScale="70" zoomScaleNormal="100" zoomScaleSheetLayoutView="70" topLeftCell="A87" workbookViewId="0">
      <selection activeCell="M112" sqref="M112"/>
    </sheetView>
  </sheetViews>
  <sheetFormatPr defaultColWidth="9" defaultRowHeight="12.75"/>
  <cols>
    <col min="1" max="1" width="8.88333333333333" style="353"/>
    <col min="2" max="2" width="10" style="353" customWidth="1"/>
    <col min="3" max="3" width="9.775" style="353" customWidth="1"/>
    <col min="4" max="4" width="16.3333333333333" style="354" customWidth="1"/>
    <col min="5" max="5" width="11.1083333333333" style="353" customWidth="1"/>
    <col min="6" max="6" width="12.1083333333333" style="353" customWidth="1"/>
    <col min="7" max="7" width="7.44166666666667" style="353" customWidth="1"/>
    <col min="8" max="8" width="8" style="353" customWidth="1"/>
    <col min="9" max="9" width="11.6666666666667" style="353" customWidth="1"/>
    <col min="10" max="259" width="8.88333333333333" style="353"/>
    <col min="260" max="260" width="10" style="353" customWidth="1"/>
    <col min="261" max="263" width="8.88333333333333" style="353"/>
    <col min="264" max="264" width="12.4416666666667" style="353" customWidth="1"/>
    <col min="265" max="515" width="8.88333333333333" style="353"/>
    <col min="516" max="516" width="10" style="353" customWidth="1"/>
    <col min="517" max="519" width="8.88333333333333" style="353"/>
    <col min="520" max="520" width="12.4416666666667" style="353" customWidth="1"/>
    <col min="521" max="771" width="8.88333333333333" style="353"/>
    <col min="772" max="772" width="10" style="353" customWidth="1"/>
    <col min="773" max="775" width="8.88333333333333" style="353"/>
    <col min="776" max="776" width="12.4416666666667" style="353" customWidth="1"/>
    <col min="777" max="1027" width="8.88333333333333" style="353"/>
    <col min="1028" max="1028" width="10" style="353" customWidth="1"/>
    <col min="1029" max="1031" width="8.88333333333333" style="353"/>
    <col min="1032" max="1032" width="12.4416666666667" style="353" customWidth="1"/>
    <col min="1033" max="1283" width="8.88333333333333" style="353"/>
    <col min="1284" max="1284" width="10" style="353" customWidth="1"/>
    <col min="1285" max="1287" width="8.88333333333333" style="353"/>
    <col min="1288" max="1288" width="12.4416666666667" style="353" customWidth="1"/>
    <col min="1289" max="1539" width="8.88333333333333" style="353"/>
    <col min="1540" max="1540" width="10" style="353" customWidth="1"/>
    <col min="1541" max="1543" width="8.88333333333333" style="353"/>
    <col min="1544" max="1544" width="12.4416666666667" style="353" customWidth="1"/>
    <col min="1545" max="1795" width="8.88333333333333" style="353"/>
    <col min="1796" max="1796" width="10" style="353" customWidth="1"/>
    <col min="1797" max="1799" width="8.88333333333333" style="353"/>
    <col min="1800" max="1800" width="12.4416666666667" style="353" customWidth="1"/>
    <col min="1801" max="2051" width="8.88333333333333" style="353"/>
    <col min="2052" max="2052" width="10" style="353" customWidth="1"/>
    <col min="2053" max="2055" width="8.88333333333333" style="353"/>
    <col min="2056" max="2056" width="12.4416666666667" style="353" customWidth="1"/>
    <col min="2057" max="2307" width="8.88333333333333" style="353"/>
    <col min="2308" max="2308" width="10" style="353" customWidth="1"/>
    <col min="2309" max="2311" width="8.88333333333333" style="353"/>
    <col min="2312" max="2312" width="12.4416666666667" style="353" customWidth="1"/>
    <col min="2313" max="2563" width="8.88333333333333" style="353"/>
    <col min="2564" max="2564" width="10" style="353" customWidth="1"/>
    <col min="2565" max="2567" width="8.88333333333333" style="353"/>
    <col min="2568" max="2568" width="12.4416666666667" style="353" customWidth="1"/>
    <col min="2569" max="2819" width="8.88333333333333" style="353"/>
    <col min="2820" max="2820" width="10" style="353" customWidth="1"/>
    <col min="2821" max="2823" width="8.88333333333333" style="353"/>
    <col min="2824" max="2824" width="12.4416666666667" style="353" customWidth="1"/>
    <col min="2825" max="3075" width="8.88333333333333" style="353"/>
    <col min="3076" max="3076" width="10" style="353" customWidth="1"/>
    <col min="3077" max="3079" width="8.88333333333333" style="353"/>
    <col min="3080" max="3080" width="12.4416666666667" style="353" customWidth="1"/>
    <col min="3081" max="3331" width="8.88333333333333" style="353"/>
    <col min="3332" max="3332" width="10" style="353" customWidth="1"/>
    <col min="3333" max="3335" width="8.88333333333333" style="353"/>
    <col min="3336" max="3336" width="12.4416666666667" style="353" customWidth="1"/>
    <col min="3337" max="3587" width="8.88333333333333" style="353"/>
    <col min="3588" max="3588" width="10" style="353" customWidth="1"/>
    <col min="3589" max="3591" width="8.88333333333333" style="353"/>
    <col min="3592" max="3592" width="12.4416666666667" style="353" customWidth="1"/>
    <col min="3593" max="3843" width="8.88333333333333" style="353"/>
    <col min="3844" max="3844" width="10" style="353" customWidth="1"/>
    <col min="3845" max="3847" width="8.88333333333333" style="353"/>
    <col min="3848" max="3848" width="12.4416666666667" style="353" customWidth="1"/>
    <col min="3849" max="4099" width="8.88333333333333" style="353"/>
    <col min="4100" max="4100" width="10" style="353" customWidth="1"/>
    <col min="4101" max="4103" width="8.88333333333333" style="353"/>
    <col min="4104" max="4104" width="12.4416666666667" style="353" customWidth="1"/>
    <col min="4105" max="4355" width="8.88333333333333" style="353"/>
    <col min="4356" max="4356" width="10" style="353" customWidth="1"/>
    <col min="4357" max="4359" width="8.88333333333333" style="353"/>
    <col min="4360" max="4360" width="12.4416666666667" style="353" customWidth="1"/>
    <col min="4361" max="4611" width="8.88333333333333" style="353"/>
    <col min="4612" max="4612" width="10" style="353" customWidth="1"/>
    <col min="4613" max="4615" width="8.88333333333333" style="353"/>
    <col min="4616" max="4616" width="12.4416666666667" style="353" customWidth="1"/>
    <col min="4617" max="4867" width="8.88333333333333" style="353"/>
    <col min="4868" max="4868" width="10" style="353" customWidth="1"/>
    <col min="4869" max="4871" width="8.88333333333333" style="353"/>
    <col min="4872" max="4872" width="12.4416666666667" style="353" customWidth="1"/>
    <col min="4873" max="5123" width="8.88333333333333" style="353"/>
    <col min="5124" max="5124" width="10" style="353" customWidth="1"/>
    <col min="5125" max="5127" width="8.88333333333333" style="353"/>
    <col min="5128" max="5128" width="12.4416666666667" style="353" customWidth="1"/>
    <col min="5129" max="5379" width="8.88333333333333" style="353"/>
    <col min="5380" max="5380" width="10" style="353" customWidth="1"/>
    <col min="5381" max="5383" width="8.88333333333333" style="353"/>
    <col min="5384" max="5384" width="12.4416666666667" style="353" customWidth="1"/>
    <col min="5385" max="5635" width="8.88333333333333" style="353"/>
    <col min="5636" max="5636" width="10" style="353" customWidth="1"/>
    <col min="5637" max="5639" width="8.88333333333333" style="353"/>
    <col min="5640" max="5640" width="12.4416666666667" style="353" customWidth="1"/>
    <col min="5641" max="5891" width="8.88333333333333" style="353"/>
    <col min="5892" max="5892" width="10" style="353" customWidth="1"/>
    <col min="5893" max="5895" width="8.88333333333333" style="353"/>
    <col min="5896" max="5896" width="12.4416666666667" style="353" customWidth="1"/>
    <col min="5897" max="6147" width="8.88333333333333" style="353"/>
    <col min="6148" max="6148" width="10" style="353" customWidth="1"/>
    <col min="6149" max="6151" width="8.88333333333333" style="353"/>
    <col min="6152" max="6152" width="12.4416666666667" style="353" customWidth="1"/>
    <col min="6153" max="6403" width="8.88333333333333" style="353"/>
    <col min="6404" max="6404" width="10" style="353" customWidth="1"/>
    <col min="6405" max="6407" width="8.88333333333333" style="353"/>
    <col min="6408" max="6408" width="12.4416666666667" style="353" customWidth="1"/>
    <col min="6409" max="6659" width="8.88333333333333" style="353"/>
    <col min="6660" max="6660" width="10" style="353" customWidth="1"/>
    <col min="6661" max="6663" width="8.88333333333333" style="353"/>
    <col min="6664" max="6664" width="12.4416666666667" style="353" customWidth="1"/>
    <col min="6665" max="6915" width="8.88333333333333" style="353"/>
    <col min="6916" max="6916" width="10" style="353" customWidth="1"/>
    <col min="6917" max="6919" width="8.88333333333333" style="353"/>
    <col min="6920" max="6920" width="12.4416666666667" style="353" customWidth="1"/>
    <col min="6921" max="7171" width="8.88333333333333" style="353"/>
    <col min="7172" max="7172" width="10" style="353" customWidth="1"/>
    <col min="7173" max="7175" width="8.88333333333333" style="353"/>
    <col min="7176" max="7176" width="12.4416666666667" style="353" customWidth="1"/>
    <col min="7177" max="7427" width="8.88333333333333" style="353"/>
    <col min="7428" max="7428" width="10" style="353" customWidth="1"/>
    <col min="7429" max="7431" width="8.88333333333333" style="353"/>
    <col min="7432" max="7432" width="12.4416666666667" style="353" customWidth="1"/>
    <col min="7433" max="7683" width="8.88333333333333" style="353"/>
    <col min="7684" max="7684" width="10" style="353" customWidth="1"/>
    <col min="7685" max="7687" width="8.88333333333333" style="353"/>
    <col min="7688" max="7688" width="12.4416666666667" style="353" customWidth="1"/>
    <col min="7689" max="7939" width="8.88333333333333" style="353"/>
    <col min="7940" max="7940" width="10" style="353" customWidth="1"/>
    <col min="7941" max="7943" width="8.88333333333333" style="353"/>
    <col min="7944" max="7944" width="12.4416666666667" style="353" customWidth="1"/>
    <col min="7945" max="8195" width="8.88333333333333" style="353"/>
    <col min="8196" max="8196" width="10" style="353" customWidth="1"/>
    <col min="8197" max="8199" width="8.88333333333333" style="353"/>
    <col min="8200" max="8200" width="12.4416666666667" style="353" customWidth="1"/>
    <col min="8201" max="8451" width="8.88333333333333" style="353"/>
    <col min="8452" max="8452" width="10" style="353" customWidth="1"/>
    <col min="8453" max="8455" width="8.88333333333333" style="353"/>
    <col min="8456" max="8456" width="12.4416666666667" style="353" customWidth="1"/>
    <col min="8457" max="8707" width="8.88333333333333" style="353"/>
    <col min="8708" max="8708" width="10" style="353" customWidth="1"/>
    <col min="8709" max="8711" width="8.88333333333333" style="353"/>
    <col min="8712" max="8712" width="12.4416666666667" style="353" customWidth="1"/>
    <col min="8713" max="8963" width="8.88333333333333" style="353"/>
    <col min="8964" max="8964" width="10" style="353" customWidth="1"/>
    <col min="8965" max="8967" width="8.88333333333333" style="353"/>
    <col min="8968" max="8968" width="12.4416666666667" style="353" customWidth="1"/>
    <col min="8969" max="9219" width="8.88333333333333" style="353"/>
    <col min="9220" max="9220" width="10" style="353" customWidth="1"/>
    <col min="9221" max="9223" width="8.88333333333333" style="353"/>
    <col min="9224" max="9224" width="12.4416666666667" style="353" customWidth="1"/>
    <col min="9225" max="9475" width="8.88333333333333" style="353"/>
    <col min="9476" max="9476" width="10" style="353" customWidth="1"/>
    <col min="9477" max="9479" width="8.88333333333333" style="353"/>
    <col min="9480" max="9480" width="12.4416666666667" style="353" customWidth="1"/>
    <col min="9481" max="9731" width="8.88333333333333" style="353"/>
    <col min="9732" max="9732" width="10" style="353" customWidth="1"/>
    <col min="9733" max="9735" width="8.88333333333333" style="353"/>
    <col min="9736" max="9736" width="12.4416666666667" style="353" customWidth="1"/>
    <col min="9737" max="9987" width="8.88333333333333" style="353"/>
    <col min="9988" max="9988" width="10" style="353" customWidth="1"/>
    <col min="9989" max="9991" width="8.88333333333333" style="353"/>
    <col min="9992" max="9992" width="12.4416666666667" style="353" customWidth="1"/>
    <col min="9993" max="10243" width="8.88333333333333" style="353"/>
    <col min="10244" max="10244" width="10" style="353" customWidth="1"/>
    <col min="10245" max="10247" width="8.88333333333333" style="353"/>
    <col min="10248" max="10248" width="12.4416666666667" style="353" customWidth="1"/>
    <col min="10249" max="10499" width="8.88333333333333" style="353"/>
    <col min="10500" max="10500" width="10" style="353" customWidth="1"/>
    <col min="10501" max="10503" width="8.88333333333333" style="353"/>
    <col min="10504" max="10504" width="12.4416666666667" style="353" customWidth="1"/>
    <col min="10505" max="10755" width="8.88333333333333" style="353"/>
    <col min="10756" max="10756" width="10" style="353" customWidth="1"/>
    <col min="10757" max="10759" width="8.88333333333333" style="353"/>
    <col min="10760" max="10760" width="12.4416666666667" style="353" customWidth="1"/>
    <col min="10761" max="11011" width="8.88333333333333" style="353"/>
    <col min="11012" max="11012" width="10" style="353" customWidth="1"/>
    <col min="11013" max="11015" width="8.88333333333333" style="353"/>
    <col min="11016" max="11016" width="12.4416666666667" style="353" customWidth="1"/>
    <col min="11017" max="11267" width="8.88333333333333" style="353"/>
    <col min="11268" max="11268" width="10" style="353" customWidth="1"/>
    <col min="11269" max="11271" width="8.88333333333333" style="353"/>
    <col min="11272" max="11272" width="12.4416666666667" style="353" customWidth="1"/>
    <col min="11273" max="11523" width="8.88333333333333" style="353"/>
    <col min="11524" max="11524" width="10" style="353" customWidth="1"/>
    <col min="11525" max="11527" width="8.88333333333333" style="353"/>
    <col min="11528" max="11528" width="12.4416666666667" style="353" customWidth="1"/>
    <col min="11529" max="11779" width="8.88333333333333" style="353"/>
    <col min="11780" max="11780" width="10" style="353" customWidth="1"/>
    <col min="11781" max="11783" width="8.88333333333333" style="353"/>
    <col min="11784" max="11784" width="12.4416666666667" style="353" customWidth="1"/>
    <col min="11785" max="12035" width="8.88333333333333" style="353"/>
    <col min="12036" max="12036" width="10" style="353" customWidth="1"/>
    <col min="12037" max="12039" width="8.88333333333333" style="353"/>
    <col min="12040" max="12040" width="12.4416666666667" style="353" customWidth="1"/>
    <col min="12041" max="12291" width="8.88333333333333" style="353"/>
    <col min="12292" max="12292" width="10" style="353" customWidth="1"/>
    <col min="12293" max="12295" width="8.88333333333333" style="353"/>
    <col min="12296" max="12296" width="12.4416666666667" style="353" customWidth="1"/>
    <col min="12297" max="12547" width="8.88333333333333" style="353"/>
    <col min="12548" max="12548" width="10" style="353" customWidth="1"/>
    <col min="12549" max="12551" width="8.88333333333333" style="353"/>
    <col min="12552" max="12552" width="12.4416666666667" style="353" customWidth="1"/>
    <col min="12553" max="12803" width="8.88333333333333" style="353"/>
    <col min="12804" max="12804" width="10" style="353" customWidth="1"/>
    <col min="12805" max="12807" width="8.88333333333333" style="353"/>
    <col min="12808" max="12808" width="12.4416666666667" style="353" customWidth="1"/>
    <col min="12809" max="13059" width="8.88333333333333" style="353"/>
    <col min="13060" max="13060" width="10" style="353" customWidth="1"/>
    <col min="13061" max="13063" width="8.88333333333333" style="353"/>
    <col min="13064" max="13064" width="12.4416666666667" style="353" customWidth="1"/>
    <col min="13065" max="13315" width="8.88333333333333" style="353"/>
    <col min="13316" max="13316" width="10" style="353" customWidth="1"/>
    <col min="13317" max="13319" width="8.88333333333333" style="353"/>
    <col min="13320" max="13320" width="12.4416666666667" style="353" customWidth="1"/>
    <col min="13321" max="13571" width="8.88333333333333" style="353"/>
    <col min="13572" max="13572" width="10" style="353" customWidth="1"/>
    <col min="13573" max="13575" width="8.88333333333333" style="353"/>
    <col min="13576" max="13576" width="12.4416666666667" style="353" customWidth="1"/>
    <col min="13577" max="13827" width="8.88333333333333" style="353"/>
    <col min="13828" max="13828" width="10" style="353" customWidth="1"/>
    <col min="13829" max="13831" width="8.88333333333333" style="353"/>
    <col min="13832" max="13832" width="12.4416666666667" style="353" customWidth="1"/>
    <col min="13833" max="14083" width="8.88333333333333" style="353"/>
    <col min="14084" max="14084" width="10" style="353" customWidth="1"/>
    <col min="14085" max="14087" width="8.88333333333333" style="353"/>
    <col min="14088" max="14088" width="12.4416666666667" style="353" customWidth="1"/>
    <col min="14089" max="14339" width="8.88333333333333" style="353"/>
    <col min="14340" max="14340" width="10" style="353" customWidth="1"/>
    <col min="14341" max="14343" width="8.88333333333333" style="353"/>
    <col min="14344" max="14344" width="12.4416666666667" style="353" customWidth="1"/>
    <col min="14345" max="14595" width="8.88333333333333" style="353"/>
    <col min="14596" max="14596" width="10" style="353" customWidth="1"/>
    <col min="14597" max="14599" width="8.88333333333333" style="353"/>
    <col min="14600" max="14600" width="12.4416666666667" style="353" customWidth="1"/>
    <col min="14601" max="14851" width="8.88333333333333" style="353"/>
    <col min="14852" max="14852" width="10" style="353" customWidth="1"/>
    <col min="14853" max="14855" width="8.88333333333333" style="353"/>
    <col min="14856" max="14856" width="12.4416666666667" style="353" customWidth="1"/>
    <col min="14857" max="15107" width="8.88333333333333" style="353"/>
    <col min="15108" max="15108" width="10" style="353" customWidth="1"/>
    <col min="15109" max="15111" width="8.88333333333333" style="353"/>
    <col min="15112" max="15112" width="12.4416666666667" style="353" customWidth="1"/>
    <col min="15113" max="15363" width="8.88333333333333" style="353"/>
    <col min="15364" max="15364" width="10" style="353" customWidth="1"/>
    <col min="15365" max="15367" width="8.88333333333333" style="353"/>
    <col min="15368" max="15368" width="12.4416666666667" style="353" customWidth="1"/>
    <col min="15369" max="15619" width="8.88333333333333" style="353"/>
    <col min="15620" max="15620" width="10" style="353" customWidth="1"/>
    <col min="15621" max="15623" width="8.88333333333333" style="353"/>
    <col min="15624" max="15624" width="12.4416666666667" style="353" customWidth="1"/>
    <col min="15625" max="15875" width="8.88333333333333" style="353"/>
    <col min="15876" max="15876" width="10" style="353" customWidth="1"/>
    <col min="15877" max="15879" width="8.88333333333333" style="353"/>
    <col min="15880" max="15880" width="12.4416666666667" style="353" customWidth="1"/>
    <col min="15881" max="16131" width="8.88333333333333" style="353"/>
    <col min="16132" max="16132" width="10" style="353" customWidth="1"/>
    <col min="16133" max="16135" width="8.88333333333333" style="353"/>
    <col min="16136" max="16136" width="12.4416666666667" style="353" customWidth="1"/>
    <col min="16137" max="16384" width="8.88333333333333" style="353"/>
  </cols>
  <sheetData>
    <row r="1" spans="1:1">
      <c r="A1" s="353" t="s">
        <v>1115</v>
      </c>
    </row>
    <row r="2" ht="25.5" customHeight="1" spans="1:10">
      <c r="A2" s="355" t="s">
        <v>1116</v>
      </c>
      <c r="B2" s="356"/>
      <c r="C2" s="356"/>
      <c r="D2" s="356"/>
      <c r="E2" s="356"/>
      <c r="F2" s="356"/>
      <c r="G2" s="356"/>
      <c r="H2" s="356"/>
      <c r="I2" s="356"/>
      <c r="J2" s="393"/>
    </row>
    <row r="3" ht="25.5" customHeight="1" spans="1:10">
      <c r="A3" s="356"/>
      <c r="B3" s="356"/>
      <c r="C3" s="356"/>
      <c r="D3" s="356"/>
      <c r="E3" s="356"/>
      <c r="F3" s="356"/>
      <c r="G3" s="356"/>
      <c r="H3" s="356"/>
      <c r="I3" s="356"/>
      <c r="J3" s="393"/>
    </row>
    <row r="4" ht="14.25" spans="1:10">
      <c r="A4" s="357" t="s">
        <v>676</v>
      </c>
      <c r="B4" s="357" t="s">
        <v>1117</v>
      </c>
      <c r="C4" s="357"/>
      <c r="D4" s="357"/>
      <c r="E4" s="357"/>
      <c r="F4" s="357"/>
      <c r="G4" s="357"/>
      <c r="H4" s="357"/>
      <c r="I4" s="357"/>
      <c r="J4" s="408" t="s">
        <v>1118</v>
      </c>
    </row>
    <row r="5" ht="14.25" spans="1:10">
      <c r="A5" s="357" t="s">
        <v>679</v>
      </c>
      <c r="B5" s="357"/>
      <c r="C5" s="357"/>
      <c r="D5" s="357"/>
      <c r="E5" s="357"/>
      <c r="F5" s="357"/>
      <c r="G5" s="357"/>
      <c r="H5" s="357"/>
      <c r="I5" s="357"/>
      <c r="J5" s="409"/>
    </row>
    <row r="6" ht="14.25" spans="1:10">
      <c r="A6" s="358" t="s">
        <v>680</v>
      </c>
      <c r="B6" s="358" t="s">
        <v>681</v>
      </c>
      <c r="C6" s="358"/>
      <c r="D6" s="358"/>
      <c r="E6" s="358"/>
      <c r="F6" s="357" t="s">
        <v>682</v>
      </c>
      <c r="G6" s="358" t="s">
        <v>549</v>
      </c>
      <c r="H6" s="358"/>
      <c r="I6" s="358"/>
      <c r="J6" s="409"/>
    </row>
    <row r="7" ht="14.25" spans="1:10">
      <c r="A7" s="357" t="s">
        <v>685</v>
      </c>
      <c r="B7" s="358"/>
      <c r="C7" s="358"/>
      <c r="D7" s="357" t="s">
        <v>143</v>
      </c>
      <c r="E7" s="357" t="s">
        <v>145</v>
      </c>
      <c r="F7" s="359" t="s">
        <v>145</v>
      </c>
      <c r="G7" s="359" t="s">
        <v>146</v>
      </c>
      <c r="H7" s="359" t="s">
        <v>147</v>
      </c>
      <c r="I7" s="359" t="s">
        <v>148</v>
      </c>
      <c r="J7" s="409"/>
    </row>
    <row r="8" ht="14.25" spans="1:10">
      <c r="A8" s="357"/>
      <c r="B8" s="358"/>
      <c r="C8" s="358"/>
      <c r="D8" s="357" t="s">
        <v>157</v>
      </c>
      <c r="E8" s="357" t="s">
        <v>157</v>
      </c>
      <c r="F8" s="359" t="s">
        <v>158</v>
      </c>
      <c r="G8" s="359"/>
      <c r="H8" s="359"/>
      <c r="I8" s="359"/>
      <c r="J8" s="393"/>
    </row>
    <row r="9" ht="14.25" spans="1:10">
      <c r="A9" s="357"/>
      <c r="B9" s="358" t="s">
        <v>687</v>
      </c>
      <c r="C9" s="358"/>
      <c r="D9" s="358"/>
      <c r="E9" s="360">
        <f>E10+E11</f>
        <v>0</v>
      </c>
      <c r="F9" s="360">
        <f>F10+F11</f>
        <v>0</v>
      </c>
      <c r="G9" s="361">
        <v>10</v>
      </c>
      <c r="H9" s="362" t="e">
        <f>F9/E9</f>
        <v>#DIV/0!</v>
      </c>
      <c r="I9" s="361">
        <v>2</v>
      </c>
      <c r="J9" s="393" t="s">
        <v>449</v>
      </c>
    </row>
    <row r="10" ht="14.25" spans="1:10">
      <c r="A10" s="357"/>
      <c r="B10" s="358" t="s">
        <v>688</v>
      </c>
      <c r="C10" s="358"/>
      <c r="D10" s="358"/>
      <c r="E10" s="358"/>
      <c r="F10" s="358"/>
      <c r="G10" s="358"/>
      <c r="H10" s="358"/>
      <c r="I10" s="358"/>
      <c r="J10" s="393"/>
    </row>
    <row r="11" ht="14.25" spans="1:10">
      <c r="A11" s="357"/>
      <c r="B11" s="363" t="s">
        <v>689</v>
      </c>
      <c r="C11" s="363"/>
      <c r="D11" s="358"/>
      <c r="E11" s="361"/>
      <c r="F11" s="361"/>
      <c r="G11" s="358"/>
      <c r="H11" s="358"/>
      <c r="I11" s="358"/>
      <c r="J11" s="393"/>
    </row>
    <row r="12" ht="14.25" spans="1:10">
      <c r="A12" s="357"/>
      <c r="B12" s="364" t="s">
        <v>691</v>
      </c>
      <c r="C12" s="364"/>
      <c r="D12" s="358"/>
      <c r="E12" s="358"/>
      <c r="F12" s="358"/>
      <c r="G12" s="358"/>
      <c r="H12" s="358"/>
      <c r="I12" s="358"/>
      <c r="J12" s="393"/>
    </row>
    <row r="13" ht="14.25" spans="1:10">
      <c r="A13" s="357" t="s">
        <v>176</v>
      </c>
      <c r="B13" s="357" t="s">
        <v>177</v>
      </c>
      <c r="C13" s="357"/>
      <c r="D13" s="357"/>
      <c r="E13" s="357"/>
      <c r="F13" s="357" t="s">
        <v>178</v>
      </c>
      <c r="G13" s="357"/>
      <c r="H13" s="357"/>
      <c r="I13" s="357"/>
      <c r="J13" s="393"/>
    </row>
    <row r="14" ht="57.75" customHeight="1" spans="1:10">
      <c r="A14" s="357"/>
      <c r="B14" s="365" t="s">
        <v>1119</v>
      </c>
      <c r="C14" s="366"/>
      <c r="D14" s="366"/>
      <c r="E14" s="367"/>
      <c r="F14" s="365" t="s">
        <v>1120</v>
      </c>
      <c r="G14" s="366"/>
      <c r="H14" s="366"/>
      <c r="I14" s="367"/>
      <c r="J14" s="393"/>
    </row>
    <row r="15" ht="14.25" spans="1:10">
      <c r="A15" s="357" t="s">
        <v>654</v>
      </c>
      <c r="B15" s="357" t="s">
        <v>195</v>
      </c>
      <c r="C15" s="357" t="s">
        <v>196</v>
      </c>
      <c r="D15" s="357" t="s">
        <v>197</v>
      </c>
      <c r="E15" s="357" t="s">
        <v>198</v>
      </c>
      <c r="F15" s="357" t="s">
        <v>199</v>
      </c>
      <c r="G15" s="357" t="s">
        <v>146</v>
      </c>
      <c r="H15" s="357" t="s">
        <v>148</v>
      </c>
      <c r="I15" s="357" t="s">
        <v>200</v>
      </c>
      <c r="J15" s="393"/>
    </row>
    <row r="16" ht="14.25" spans="1:10">
      <c r="A16" s="357" t="s">
        <v>655</v>
      </c>
      <c r="B16" s="357"/>
      <c r="C16" s="357"/>
      <c r="D16" s="357"/>
      <c r="E16" s="357" t="s">
        <v>208</v>
      </c>
      <c r="F16" s="357" t="s">
        <v>209</v>
      </c>
      <c r="G16" s="357"/>
      <c r="H16" s="357"/>
      <c r="I16" s="357" t="s">
        <v>210</v>
      </c>
      <c r="J16" s="393"/>
    </row>
    <row r="17" ht="14.25" spans="1:10">
      <c r="A17" s="357" t="s">
        <v>656</v>
      </c>
      <c r="B17" s="357"/>
      <c r="C17" s="357"/>
      <c r="D17" s="357"/>
      <c r="E17" s="368"/>
      <c r="F17" s="368"/>
      <c r="G17" s="357"/>
      <c r="H17" s="357"/>
      <c r="I17" s="357" t="s">
        <v>211</v>
      </c>
      <c r="J17" s="393"/>
    </row>
    <row r="18" ht="24" spans="1:10">
      <c r="A18" s="357" t="s">
        <v>657</v>
      </c>
      <c r="B18" s="357" t="s">
        <v>658</v>
      </c>
      <c r="C18" s="357" t="s">
        <v>447</v>
      </c>
      <c r="D18" s="369" t="s">
        <v>1121</v>
      </c>
      <c r="E18" s="369" t="s">
        <v>1122</v>
      </c>
      <c r="F18" s="369" t="s">
        <v>645</v>
      </c>
      <c r="G18" s="370">
        <v>5</v>
      </c>
      <c r="H18" s="371"/>
      <c r="I18" s="358"/>
      <c r="J18" s="393" t="s">
        <v>1123</v>
      </c>
    </row>
    <row r="19" ht="19.5" customHeight="1" spans="1:10">
      <c r="A19" s="357"/>
      <c r="B19" s="357"/>
      <c r="C19" s="357"/>
      <c r="D19" s="369" t="s">
        <v>1124</v>
      </c>
      <c r="E19" s="369" t="s">
        <v>1125</v>
      </c>
      <c r="F19" s="369"/>
      <c r="G19" s="370">
        <v>3</v>
      </c>
      <c r="H19" s="371"/>
      <c r="I19" s="358"/>
      <c r="J19" s="393" t="s">
        <v>1126</v>
      </c>
    </row>
    <row r="20" ht="44.25" customHeight="1" spans="1:10">
      <c r="A20" s="357"/>
      <c r="B20" s="357"/>
      <c r="C20" s="357"/>
      <c r="D20" s="369" t="s">
        <v>1127</v>
      </c>
      <c r="E20" s="372" t="s">
        <v>1128</v>
      </c>
      <c r="F20" s="372"/>
      <c r="G20" s="370">
        <v>3</v>
      </c>
      <c r="H20" s="371"/>
      <c r="I20" s="358"/>
      <c r="J20" s="393" t="s">
        <v>1129</v>
      </c>
    </row>
    <row r="21" ht="17.25" customHeight="1" spans="1:10">
      <c r="A21" s="368"/>
      <c r="B21" s="357" t="s">
        <v>1130</v>
      </c>
      <c r="C21" s="357"/>
      <c r="D21" s="369" t="s">
        <v>1131</v>
      </c>
      <c r="E21" s="369" t="s">
        <v>1132</v>
      </c>
      <c r="F21" s="369" t="s">
        <v>1133</v>
      </c>
      <c r="G21" s="370">
        <v>5</v>
      </c>
      <c r="H21" s="370"/>
      <c r="I21" s="358"/>
      <c r="J21" s="393" t="s">
        <v>1134</v>
      </c>
    </row>
    <row r="22" ht="17.25" customHeight="1" spans="1:10">
      <c r="A22" s="368"/>
      <c r="B22" s="368"/>
      <c r="C22" s="357" t="s">
        <v>458</v>
      </c>
      <c r="D22" s="373" t="s">
        <v>254</v>
      </c>
      <c r="E22" s="374">
        <v>1</v>
      </c>
      <c r="F22" s="375">
        <v>1</v>
      </c>
      <c r="G22" s="376">
        <v>3</v>
      </c>
      <c r="H22" s="377"/>
      <c r="I22" s="358"/>
      <c r="J22" s="393" t="s">
        <v>1135</v>
      </c>
    </row>
    <row r="23" ht="81" customHeight="1" spans="1:10">
      <c r="A23" s="368"/>
      <c r="B23" s="368"/>
      <c r="C23" s="357"/>
      <c r="D23" s="378" t="s">
        <v>258</v>
      </c>
      <c r="E23" s="379">
        <v>1</v>
      </c>
      <c r="F23" s="380"/>
      <c r="G23" s="376">
        <v>7</v>
      </c>
      <c r="H23" s="377"/>
      <c r="I23" s="410"/>
      <c r="J23" s="393" t="s">
        <v>525</v>
      </c>
    </row>
    <row r="24" ht="19.5" customHeight="1" spans="1:10">
      <c r="A24" s="368"/>
      <c r="B24" s="368"/>
      <c r="C24" s="357"/>
      <c r="D24" s="378" t="s">
        <v>1136</v>
      </c>
      <c r="E24" s="379" t="s">
        <v>1137</v>
      </c>
      <c r="F24" s="380" t="s">
        <v>1137</v>
      </c>
      <c r="G24" s="376">
        <v>3</v>
      </c>
      <c r="H24" s="377"/>
      <c r="I24" s="410"/>
      <c r="J24" s="393" t="s">
        <v>1138</v>
      </c>
    </row>
    <row r="25" ht="36" spans="1:10">
      <c r="A25" s="368"/>
      <c r="B25" s="368"/>
      <c r="C25" s="357"/>
      <c r="D25" s="378" t="s">
        <v>1139</v>
      </c>
      <c r="E25" s="379" t="s">
        <v>1140</v>
      </c>
      <c r="F25" s="380" t="s">
        <v>1140</v>
      </c>
      <c r="G25" s="376">
        <v>3</v>
      </c>
      <c r="H25" s="377"/>
      <c r="I25" s="410"/>
      <c r="J25" s="393" t="s">
        <v>1141</v>
      </c>
    </row>
    <row r="26" ht="36" spans="1:10">
      <c r="A26" s="368"/>
      <c r="B26" s="368"/>
      <c r="C26" s="357"/>
      <c r="D26" s="378" t="s">
        <v>1142</v>
      </c>
      <c r="E26" s="379" t="s">
        <v>1143</v>
      </c>
      <c r="F26" s="380" t="s">
        <v>1143</v>
      </c>
      <c r="G26" s="376">
        <v>3</v>
      </c>
      <c r="H26" s="377"/>
      <c r="I26" s="410"/>
      <c r="J26" s="393" t="s">
        <v>1144</v>
      </c>
    </row>
    <row r="27" ht="14.25" spans="1:10">
      <c r="A27" s="368"/>
      <c r="B27" s="368"/>
      <c r="C27" s="357"/>
      <c r="D27" s="369" t="s">
        <v>1145</v>
      </c>
      <c r="E27" s="381" t="s">
        <v>1146</v>
      </c>
      <c r="F27" s="381" t="s">
        <v>1146</v>
      </c>
      <c r="G27" s="370">
        <v>5</v>
      </c>
      <c r="H27" s="370"/>
      <c r="I27" s="358"/>
      <c r="J27" s="393" t="s">
        <v>1147</v>
      </c>
    </row>
    <row r="28" ht="14.25" hidden="1" spans="1:10">
      <c r="A28" s="368"/>
      <c r="B28" s="368"/>
      <c r="C28" s="357"/>
      <c r="D28" s="369" t="s">
        <v>1148</v>
      </c>
      <c r="E28" s="382">
        <v>0.9</v>
      </c>
      <c r="F28" s="382">
        <v>1</v>
      </c>
      <c r="G28" s="370">
        <v>5</v>
      </c>
      <c r="H28" s="370"/>
      <c r="I28" s="358"/>
      <c r="J28" s="393" t="s">
        <v>1149</v>
      </c>
    </row>
    <row r="29" ht="14.25" hidden="1" spans="1:10">
      <c r="A29" s="368"/>
      <c r="B29" s="368"/>
      <c r="C29" s="357" t="s">
        <v>463</v>
      </c>
      <c r="D29" s="369" t="s">
        <v>1150</v>
      </c>
      <c r="E29" s="382">
        <v>1</v>
      </c>
      <c r="F29" s="382">
        <v>1</v>
      </c>
      <c r="G29" s="370">
        <v>5</v>
      </c>
      <c r="H29" s="371"/>
      <c r="I29" s="358"/>
      <c r="J29" s="393" t="s">
        <v>1151</v>
      </c>
    </row>
    <row r="30" ht="27.75" customHeight="1" spans="1:10">
      <c r="A30" s="368"/>
      <c r="B30" s="368"/>
      <c r="C30" s="357"/>
      <c r="D30" s="358" t="s">
        <v>41</v>
      </c>
      <c r="E30" s="383"/>
      <c r="F30" s="383"/>
      <c r="G30" s="358"/>
      <c r="H30" s="357"/>
      <c r="I30" s="358"/>
      <c r="J30" s="393"/>
    </row>
    <row r="31" ht="14.25" hidden="1" spans="1:10">
      <c r="A31" s="368"/>
      <c r="B31" s="368"/>
      <c r="C31" s="357" t="s">
        <v>474</v>
      </c>
      <c r="D31" s="384" t="s">
        <v>709</v>
      </c>
      <c r="E31" s="385" t="s">
        <v>370</v>
      </c>
      <c r="F31" s="382">
        <v>1</v>
      </c>
      <c r="G31" s="357">
        <v>10</v>
      </c>
      <c r="H31" s="357"/>
      <c r="I31" s="358"/>
      <c r="J31" s="393" t="s">
        <v>1152</v>
      </c>
    </row>
    <row r="32" ht="14.25" hidden="1" spans="1:10">
      <c r="A32" s="368"/>
      <c r="B32" s="368"/>
      <c r="C32" s="357"/>
      <c r="D32" s="385" t="s">
        <v>41</v>
      </c>
      <c r="E32" s="385"/>
      <c r="F32" s="358"/>
      <c r="G32" s="357"/>
      <c r="H32" s="357"/>
      <c r="I32" s="358"/>
      <c r="J32" s="393"/>
    </row>
    <row r="33" ht="32.25" customHeight="1" spans="1:10">
      <c r="A33" s="368"/>
      <c r="B33" s="358" t="s">
        <v>665</v>
      </c>
      <c r="C33" s="357" t="s">
        <v>293</v>
      </c>
      <c r="D33" s="385"/>
      <c r="E33" s="385"/>
      <c r="F33" s="358"/>
      <c r="G33" s="357"/>
      <c r="H33" s="357"/>
      <c r="I33" s="358"/>
      <c r="J33" s="393"/>
    </row>
    <row r="34" ht="30" customHeight="1" spans="1:10">
      <c r="A34" s="368"/>
      <c r="B34" s="358" t="s">
        <v>1153</v>
      </c>
      <c r="C34" s="357" t="s">
        <v>296</v>
      </c>
      <c r="D34" s="385" t="s">
        <v>41</v>
      </c>
      <c r="E34" s="386"/>
      <c r="F34" s="383"/>
      <c r="G34" s="357"/>
      <c r="H34" s="357"/>
      <c r="I34" s="358"/>
      <c r="J34" s="393"/>
    </row>
    <row r="35" ht="14.25" spans="1:10">
      <c r="A35" s="368"/>
      <c r="B35" s="368"/>
      <c r="C35" s="357" t="s">
        <v>569</v>
      </c>
      <c r="D35" s="387" t="s">
        <v>335</v>
      </c>
      <c r="E35" s="388" t="s">
        <v>336</v>
      </c>
      <c r="F35" s="389">
        <v>0.7742</v>
      </c>
      <c r="G35" s="357">
        <v>10</v>
      </c>
      <c r="H35" s="357"/>
      <c r="I35" s="358"/>
      <c r="J35" s="393" t="s">
        <v>1154</v>
      </c>
    </row>
    <row r="36" ht="22.95" customHeight="1" spans="1:10">
      <c r="A36" s="368"/>
      <c r="B36" s="368"/>
      <c r="C36" s="357" t="s">
        <v>296</v>
      </c>
      <c r="D36" s="358" t="s">
        <v>41</v>
      </c>
      <c r="E36" s="358"/>
      <c r="F36" s="358"/>
      <c r="G36" s="357"/>
      <c r="H36" s="357"/>
      <c r="I36" s="358"/>
      <c r="J36" s="393"/>
    </row>
    <row r="37" ht="14.25" spans="1:10">
      <c r="A37" s="368"/>
      <c r="B37" s="368"/>
      <c r="C37" s="357" t="s">
        <v>306</v>
      </c>
      <c r="D37" s="358"/>
      <c r="E37" s="358"/>
      <c r="F37" s="358"/>
      <c r="G37" s="357"/>
      <c r="H37" s="357"/>
      <c r="I37" s="358"/>
      <c r="J37" s="393"/>
    </row>
    <row r="38" ht="14.25" spans="1:10">
      <c r="A38" s="368"/>
      <c r="B38" s="368"/>
      <c r="C38" s="357" t="s">
        <v>296</v>
      </c>
      <c r="D38" s="358" t="s">
        <v>41</v>
      </c>
      <c r="E38" s="383"/>
      <c r="F38" s="383"/>
      <c r="G38" s="357"/>
      <c r="H38" s="357"/>
      <c r="I38" s="358"/>
      <c r="J38" s="393"/>
    </row>
    <row r="39" ht="25.5" spans="1:10">
      <c r="A39" s="368"/>
      <c r="B39" s="368"/>
      <c r="C39" s="357" t="s">
        <v>316</v>
      </c>
      <c r="D39" s="208" t="s">
        <v>346</v>
      </c>
      <c r="E39" s="390" t="s">
        <v>334</v>
      </c>
      <c r="F39" s="390" t="s">
        <v>334</v>
      </c>
      <c r="G39" s="357">
        <v>10</v>
      </c>
      <c r="H39" s="357"/>
      <c r="I39" s="358"/>
      <c r="J39" s="393"/>
    </row>
    <row r="40" ht="25.5" spans="1:10">
      <c r="A40" s="368"/>
      <c r="B40" s="357" t="s">
        <v>386</v>
      </c>
      <c r="C40" s="357" t="s">
        <v>325</v>
      </c>
      <c r="D40" s="358" t="s">
        <v>326</v>
      </c>
      <c r="E40" s="382">
        <v>0.9</v>
      </c>
      <c r="F40" s="382">
        <v>0.95</v>
      </c>
      <c r="G40" s="357">
        <v>10</v>
      </c>
      <c r="H40" s="357"/>
      <c r="I40" s="358"/>
      <c r="J40" s="393"/>
    </row>
    <row r="41" ht="15" spans="1:10">
      <c r="A41" s="391" t="s">
        <v>330</v>
      </c>
      <c r="B41" s="391"/>
      <c r="C41" s="391"/>
      <c r="D41" s="391"/>
      <c r="E41" s="391"/>
      <c r="F41" s="391"/>
      <c r="G41" s="392">
        <f>SUM(G18:G40)+G9</f>
        <v>100</v>
      </c>
      <c r="H41" s="392">
        <f>SUM(H18:H40)+I9</f>
        <v>2</v>
      </c>
      <c r="I41" s="411"/>
      <c r="J41" s="393"/>
    </row>
    <row r="42" ht="14.25" spans="1:10">
      <c r="A42" s="393"/>
      <c r="B42" s="393"/>
      <c r="C42" s="393"/>
      <c r="D42" s="394"/>
      <c r="E42" s="393"/>
      <c r="F42" s="393"/>
      <c r="G42" s="393"/>
      <c r="H42" s="393"/>
      <c r="I42" s="393"/>
      <c r="J42" s="393"/>
    </row>
    <row r="43" ht="14.25" spans="1:10">
      <c r="A43" s="395" t="s">
        <v>728</v>
      </c>
      <c r="B43" s="395"/>
      <c r="C43" s="395" t="s">
        <v>1155</v>
      </c>
      <c r="D43" s="396"/>
      <c r="E43" s="395" t="s">
        <v>1156</v>
      </c>
      <c r="F43" s="395"/>
      <c r="G43" s="395"/>
      <c r="H43" s="395" t="s">
        <v>1114</v>
      </c>
      <c r="I43" s="395"/>
      <c r="J43" s="393"/>
    </row>
    <row r="46" spans="1:9">
      <c r="A46" s="355" t="s">
        <v>1157</v>
      </c>
      <c r="B46" s="356"/>
      <c r="C46" s="356"/>
      <c r="D46" s="356"/>
      <c r="E46" s="356"/>
      <c r="F46" s="356"/>
      <c r="G46" s="356"/>
      <c r="H46" s="356"/>
      <c r="I46" s="356"/>
    </row>
    <row r="47" spans="1:9">
      <c r="A47" s="356"/>
      <c r="B47" s="356"/>
      <c r="C47" s="356"/>
      <c r="D47" s="356"/>
      <c r="E47" s="356"/>
      <c r="F47" s="356"/>
      <c r="G47" s="356"/>
      <c r="H47" s="356"/>
      <c r="I47" s="356"/>
    </row>
    <row r="48" spans="1:9">
      <c r="A48" s="397" t="s">
        <v>676</v>
      </c>
      <c r="B48" s="397" t="s">
        <v>1158</v>
      </c>
      <c r="C48" s="397"/>
      <c r="D48" s="397"/>
      <c r="E48" s="397"/>
      <c r="F48" s="397"/>
      <c r="G48" s="397"/>
      <c r="H48" s="397"/>
      <c r="I48" s="397"/>
    </row>
    <row r="49" spans="1:9">
      <c r="A49" s="397" t="s">
        <v>679</v>
      </c>
      <c r="B49" s="397"/>
      <c r="C49" s="397"/>
      <c r="D49" s="397"/>
      <c r="E49" s="397"/>
      <c r="F49" s="397"/>
      <c r="G49" s="397"/>
      <c r="H49" s="397"/>
      <c r="I49" s="397"/>
    </row>
    <row r="50" spans="1:9">
      <c r="A50" s="398" t="s">
        <v>680</v>
      </c>
      <c r="B50" s="399" t="s">
        <v>681</v>
      </c>
      <c r="C50" s="399"/>
      <c r="D50" s="399"/>
      <c r="E50" s="399"/>
      <c r="F50" s="400" t="s">
        <v>682</v>
      </c>
      <c r="G50" s="399" t="s">
        <v>139</v>
      </c>
      <c r="H50" s="399"/>
      <c r="I50" s="399"/>
    </row>
    <row r="51" spans="1:9">
      <c r="A51" s="397" t="s">
        <v>685</v>
      </c>
      <c r="B51" s="398"/>
      <c r="C51" s="398"/>
      <c r="D51" s="397" t="s">
        <v>143</v>
      </c>
      <c r="E51" s="397" t="s">
        <v>145</v>
      </c>
      <c r="F51" s="359" t="s">
        <v>145</v>
      </c>
      <c r="G51" s="359" t="s">
        <v>146</v>
      </c>
      <c r="H51" s="359" t="s">
        <v>147</v>
      </c>
      <c r="I51" s="359" t="s">
        <v>148</v>
      </c>
    </row>
    <row r="52" spans="1:9">
      <c r="A52" s="397"/>
      <c r="B52" s="398"/>
      <c r="C52" s="398"/>
      <c r="D52" s="397" t="s">
        <v>157</v>
      </c>
      <c r="E52" s="397" t="s">
        <v>157</v>
      </c>
      <c r="F52" s="359" t="s">
        <v>158</v>
      </c>
      <c r="G52" s="359"/>
      <c r="H52" s="359"/>
      <c r="I52" s="359"/>
    </row>
    <row r="53" spans="1:9">
      <c r="A53" s="397"/>
      <c r="B53" s="398" t="s">
        <v>687</v>
      </c>
      <c r="C53" s="398"/>
      <c r="D53" s="401">
        <v>3</v>
      </c>
      <c r="E53" s="401">
        <f>SUM(E54:E56)</f>
        <v>461.48</v>
      </c>
      <c r="F53" s="401">
        <v>372.62</v>
      </c>
      <c r="G53" s="397">
        <v>10</v>
      </c>
      <c r="H53" s="402">
        <f>F53/E53</f>
        <v>0.807445609777238</v>
      </c>
      <c r="I53" s="397">
        <v>10</v>
      </c>
    </row>
    <row r="54" spans="1:9">
      <c r="A54" s="397"/>
      <c r="B54" s="398" t="s">
        <v>688</v>
      </c>
      <c r="C54" s="398"/>
      <c r="D54" s="397">
        <v>5.5</v>
      </c>
      <c r="E54" s="397">
        <v>335</v>
      </c>
      <c r="F54" s="397">
        <f>315.12+1.02</f>
        <v>316.14</v>
      </c>
      <c r="G54" s="397"/>
      <c r="H54" s="397"/>
      <c r="I54" s="397"/>
    </row>
    <row r="55" spans="1:9">
      <c r="A55" s="397"/>
      <c r="B55" s="403" t="s">
        <v>689</v>
      </c>
      <c r="C55" s="403"/>
      <c r="D55" s="397"/>
      <c r="E55" s="397">
        <v>56.48</v>
      </c>
      <c r="F55" s="397">
        <v>56.48</v>
      </c>
      <c r="G55" s="397"/>
      <c r="H55" s="397"/>
      <c r="I55" s="397"/>
    </row>
    <row r="56" spans="1:9">
      <c r="A56" s="397"/>
      <c r="B56" s="404" t="s">
        <v>691</v>
      </c>
      <c r="C56" s="404"/>
      <c r="D56" s="397"/>
      <c r="E56" s="397">
        <v>70</v>
      </c>
      <c r="F56" s="397"/>
      <c r="G56" s="397"/>
      <c r="H56" s="397"/>
      <c r="I56" s="397"/>
    </row>
    <row r="57" spans="1:9">
      <c r="A57" s="397" t="s">
        <v>176</v>
      </c>
      <c r="B57" s="397" t="s">
        <v>177</v>
      </c>
      <c r="C57" s="397"/>
      <c r="D57" s="397"/>
      <c r="E57" s="397"/>
      <c r="F57" s="397" t="s">
        <v>178</v>
      </c>
      <c r="G57" s="397"/>
      <c r="H57" s="397"/>
      <c r="I57" s="397"/>
    </row>
    <row r="58" spans="1:9">
      <c r="A58" s="397"/>
      <c r="B58" s="400" t="s">
        <v>182</v>
      </c>
      <c r="C58" s="400"/>
      <c r="D58" s="400"/>
      <c r="E58" s="400"/>
      <c r="F58" s="400" t="s">
        <v>183</v>
      </c>
      <c r="G58" s="400"/>
      <c r="H58" s="400"/>
      <c r="I58" s="400"/>
    </row>
    <row r="59" spans="1:9">
      <c r="A59" s="397"/>
      <c r="B59" s="400" t="s">
        <v>186</v>
      </c>
      <c r="C59" s="400"/>
      <c r="D59" s="400"/>
      <c r="E59" s="400"/>
      <c r="F59" s="400" t="str">
        <f>B59</f>
        <v>开展公共就业服务专项活动5项</v>
      </c>
      <c r="G59" s="400"/>
      <c r="H59" s="400"/>
      <c r="I59" s="400"/>
    </row>
    <row r="60" spans="1:9">
      <c r="A60" s="397"/>
      <c r="B60" s="400" t="s">
        <v>188</v>
      </c>
      <c r="C60" s="400"/>
      <c r="D60" s="400"/>
      <c r="E60" s="400"/>
      <c r="F60" s="400" t="str">
        <f>B60</f>
        <v>开展创新创业活动2项　　</v>
      </c>
      <c r="G60" s="400"/>
      <c r="H60" s="400"/>
      <c r="I60" s="400"/>
    </row>
    <row r="61" spans="1:9">
      <c r="A61" s="397"/>
      <c r="B61" s="400" t="s">
        <v>190</v>
      </c>
      <c r="C61" s="400"/>
      <c r="D61" s="400"/>
      <c r="E61" s="400"/>
      <c r="F61" s="400" t="s">
        <v>190</v>
      </c>
      <c r="G61" s="400"/>
      <c r="H61" s="400"/>
      <c r="I61" s="400"/>
    </row>
    <row r="62" spans="1:9">
      <c r="A62" s="405" t="s">
        <v>194</v>
      </c>
      <c r="B62" s="400" t="s">
        <v>195</v>
      </c>
      <c r="C62" s="400" t="s">
        <v>196</v>
      </c>
      <c r="D62" s="400" t="s">
        <v>197</v>
      </c>
      <c r="E62" s="400" t="s">
        <v>198</v>
      </c>
      <c r="F62" s="400" t="s">
        <v>199</v>
      </c>
      <c r="G62" s="400" t="s">
        <v>146</v>
      </c>
      <c r="H62" s="400" t="s">
        <v>148</v>
      </c>
      <c r="I62" s="400" t="s">
        <v>200</v>
      </c>
    </row>
    <row r="63" spans="1:9">
      <c r="A63" s="406"/>
      <c r="B63" s="400"/>
      <c r="C63" s="400"/>
      <c r="D63" s="400"/>
      <c r="E63" s="400" t="s">
        <v>208</v>
      </c>
      <c r="F63" s="400" t="s">
        <v>209</v>
      </c>
      <c r="G63" s="400"/>
      <c r="H63" s="400"/>
      <c r="I63" s="400" t="s">
        <v>210</v>
      </c>
    </row>
    <row r="64" ht="14.25" spans="1:9">
      <c r="A64" s="406"/>
      <c r="B64" s="400"/>
      <c r="C64" s="400"/>
      <c r="D64" s="400"/>
      <c r="E64" s="407"/>
      <c r="F64" s="407"/>
      <c r="G64" s="400"/>
      <c r="H64" s="400"/>
      <c r="I64" s="400" t="s">
        <v>211</v>
      </c>
    </row>
    <row r="65" ht="132" spans="1:9">
      <c r="A65" s="406"/>
      <c r="B65" s="412" t="s">
        <v>1159</v>
      </c>
      <c r="C65" s="400" t="s">
        <v>447</v>
      </c>
      <c r="D65" s="213" t="s">
        <v>1160</v>
      </c>
      <c r="E65" s="413" t="s">
        <v>221</v>
      </c>
      <c r="F65" s="413" t="s">
        <v>221</v>
      </c>
      <c r="G65" s="414">
        <v>10</v>
      </c>
      <c r="H65" s="414">
        <v>10</v>
      </c>
      <c r="I65" s="424"/>
    </row>
    <row r="66" ht="72" spans="1:9">
      <c r="A66" s="406"/>
      <c r="B66" s="415"/>
      <c r="C66" s="400"/>
      <c r="D66" s="416" t="s">
        <v>1161</v>
      </c>
      <c r="E66" s="413" t="s">
        <v>225</v>
      </c>
      <c r="F66" s="413" t="s">
        <v>225</v>
      </c>
      <c r="G66" s="413">
        <v>5</v>
      </c>
      <c r="H66" s="413">
        <v>5</v>
      </c>
      <c r="I66" s="424"/>
    </row>
    <row r="67" spans="1:9">
      <c r="A67" s="406"/>
      <c r="B67" s="415"/>
      <c r="C67" s="400"/>
      <c r="D67" s="416" t="s">
        <v>229</v>
      </c>
      <c r="E67" s="417" t="s">
        <v>230</v>
      </c>
      <c r="F67" s="417" t="s">
        <v>231</v>
      </c>
      <c r="G67" s="414">
        <v>5</v>
      </c>
      <c r="H67" s="414">
        <v>5</v>
      </c>
      <c r="I67" s="424"/>
    </row>
    <row r="68" spans="1:9">
      <c r="A68" s="406"/>
      <c r="B68" s="415"/>
      <c r="C68" s="400" t="s">
        <v>458</v>
      </c>
      <c r="D68" s="213" t="s">
        <v>254</v>
      </c>
      <c r="E68" s="418">
        <v>1</v>
      </c>
      <c r="F68" s="418">
        <v>1</v>
      </c>
      <c r="G68" s="413">
        <v>5</v>
      </c>
      <c r="H68" s="413">
        <v>5</v>
      </c>
      <c r="I68" s="422"/>
    </row>
    <row r="69" spans="1:9">
      <c r="A69" s="406"/>
      <c r="B69" s="415"/>
      <c r="C69" s="400"/>
      <c r="D69" s="213" t="s">
        <v>258</v>
      </c>
      <c r="E69" s="418">
        <v>1</v>
      </c>
      <c r="F69" s="419">
        <v>0.98</v>
      </c>
      <c r="G69" s="413">
        <v>10</v>
      </c>
      <c r="H69" s="417">
        <v>8</v>
      </c>
      <c r="I69" s="422"/>
    </row>
    <row r="70" ht="24" spans="1:9">
      <c r="A70" s="406"/>
      <c r="B70" s="415"/>
      <c r="C70" s="400" t="s">
        <v>463</v>
      </c>
      <c r="D70" s="213" t="s">
        <v>1162</v>
      </c>
      <c r="E70" s="418">
        <v>1</v>
      </c>
      <c r="F70" s="418">
        <v>1</v>
      </c>
      <c r="G70" s="414">
        <v>5</v>
      </c>
      <c r="H70" s="414">
        <v>5</v>
      </c>
      <c r="I70" s="422"/>
    </row>
    <row r="71" ht="24" spans="1:9">
      <c r="A71" s="406"/>
      <c r="B71" s="415"/>
      <c r="C71" s="400"/>
      <c r="D71" s="213" t="s">
        <v>1163</v>
      </c>
      <c r="E71" s="418">
        <v>1</v>
      </c>
      <c r="F71" s="418">
        <v>1</v>
      </c>
      <c r="G71" s="414">
        <v>5</v>
      </c>
      <c r="H71" s="414">
        <v>5</v>
      </c>
      <c r="I71" s="422"/>
    </row>
    <row r="72" spans="1:9">
      <c r="A72" s="406"/>
      <c r="B72" s="415"/>
      <c r="C72" s="400"/>
      <c r="D72" s="213" t="s">
        <v>1164</v>
      </c>
      <c r="E72" s="418">
        <v>1</v>
      </c>
      <c r="F72" s="418">
        <v>1</v>
      </c>
      <c r="G72" s="414">
        <v>5</v>
      </c>
      <c r="H72" s="414">
        <v>5</v>
      </c>
      <c r="I72" s="422"/>
    </row>
    <row r="73" ht="24" spans="1:9">
      <c r="A73" s="406"/>
      <c r="B73" s="415"/>
      <c r="C73" s="400" t="s">
        <v>474</v>
      </c>
      <c r="D73" s="213" t="s">
        <v>1165</v>
      </c>
      <c r="E73" s="418">
        <v>1</v>
      </c>
      <c r="F73" s="420">
        <f>137.5/150</f>
        <v>0.916666666666667</v>
      </c>
      <c r="G73" s="414">
        <v>5</v>
      </c>
      <c r="H73" s="414">
        <v>1</v>
      </c>
      <c r="I73" s="422"/>
    </row>
    <row r="74" ht="24" spans="1:9">
      <c r="A74" s="406"/>
      <c r="B74" s="415"/>
      <c r="C74" s="400"/>
      <c r="D74" s="213" t="s">
        <v>1166</v>
      </c>
      <c r="E74" s="418">
        <v>1</v>
      </c>
      <c r="F74" s="420">
        <f>177.62/180</f>
        <v>0.986777777777778</v>
      </c>
      <c r="G74" s="414">
        <v>5</v>
      </c>
      <c r="H74" s="414">
        <v>4.5</v>
      </c>
      <c r="I74" s="422"/>
    </row>
    <row r="75" spans="1:9">
      <c r="A75" s="406"/>
      <c r="B75" s="405" t="s">
        <v>1167</v>
      </c>
      <c r="C75" s="397" t="s">
        <v>293</v>
      </c>
      <c r="D75" s="421"/>
      <c r="E75" s="422"/>
      <c r="F75" s="422"/>
      <c r="G75" s="421"/>
      <c r="H75" s="421"/>
      <c r="I75" s="421"/>
    </row>
    <row r="76" spans="1:9">
      <c r="A76" s="406"/>
      <c r="B76" s="406"/>
      <c r="C76" s="397" t="s">
        <v>296</v>
      </c>
      <c r="D76" s="421" t="s">
        <v>41</v>
      </c>
      <c r="E76" s="422"/>
      <c r="F76" s="422"/>
      <c r="G76" s="421"/>
      <c r="H76" s="421"/>
      <c r="I76" s="421"/>
    </row>
    <row r="77" spans="1:9">
      <c r="A77" s="406"/>
      <c r="B77" s="406"/>
      <c r="C77" s="397" t="s">
        <v>569</v>
      </c>
      <c r="D77" s="423" t="s">
        <v>1168</v>
      </c>
      <c r="E77" s="424" t="s">
        <v>1169</v>
      </c>
      <c r="F77" s="424" t="s">
        <v>1169</v>
      </c>
      <c r="G77" s="425">
        <v>5</v>
      </c>
      <c r="H77" s="425">
        <v>5</v>
      </c>
      <c r="I77" s="421"/>
    </row>
    <row r="78" ht="24" spans="1:9">
      <c r="A78" s="406"/>
      <c r="B78" s="406"/>
      <c r="C78" s="397" t="s">
        <v>296</v>
      </c>
      <c r="D78" s="421" t="s">
        <v>1170</v>
      </c>
      <c r="E78" s="426" t="s">
        <v>1169</v>
      </c>
      <c r="F78" s="426" t="s">
        <v>1169</v>
      </c>
      <c r="G78" s="427">
        <v>5</v>
      </c>
      <c r="H78" s="427">
        <v>5</v>
      </c>
      <c r="I78" s="421"/>
    </row>
    <row r="79" spans="1:9">
      <c r="A79" s="406"/>
      <c r="B79" s="406"/>
      <c r="C79" s="397" t="s">
        <v>306</v>
      </c>
      <c r="D79" s="421"/>
      <c r="E79" s="428"/>
      <c r="F79" s="428"/>
      <c r="G79" s="427"/>
      <c r="H79" s="427"/>
      <c r="I79" s="421"/>
    </row>
    <row r="80" spans="1:9">
      <c r="A80" s="406"/>
      <c r="B80" s="406"/>
      <c r="C80" s="397" t="s">
        <v>296</v>
      </c>
      <c r="D80" s="421" t="s">
        <v>41</v>
      </c>
      <c r="E80" s="428"/>
      <c r="F80" s="428"/>
      <c r="G80" s="427"/>
      <c r="H80" s="427"/>
      <c r="I80" s="421"/>
    </row>
    <row r="81" ht="24" spans="1:9">
      <c r="A81" s="406"/>
      <c r="B81" s="406"/>
      <c r="C81" s="397" t="s">
        <v>316</v>
      </c>
      <c r="D81" s="205" t="s">
        <v>317</v>
      </c>
      <c r="E81" s="424" t="s">
        <v>318</v>
      </c>
      <c r="F81" s="424" t="s">
        <v>318</v>
      </c>
      <c r="G81" s="429">
        <v>10</v>
      </c>
      <c r="H81" s="429">
        <v>10</v>
      </c>
      <c r="I81" s="421"/>
    </row>
    <row r="82" spans="1:9">
      <c r="A82" s="406"/>
      <c r="B82" s="430"/>
      <c r="C82" s="397"/>
      <c r="D82" s="421" t="s">
        <v>41</v>
      </c>
      <c r="E82" s="428"/>
      <c r="F82" s="428"/>
      <c r="G82" s="427"/>
      <c r="H82" s="427"/>
      <c r="I82" s="421"/>
    </row>
    <row r="83" ht="25.5" spans="1:9">
      <c r="A83" s="430"/>
      <c r="B83" s="397" t="s">
        <v>386</v>
      </c>
      <c r="C83" s="397" t="s">
        <v>325</v>
      </c>
      <c r="D83" s="205" t="s">
        <v>326</v>
      </c>
      <c r="E83" s="418">
        <v>0.9</v>
      </c>
      <c r="F83" s="418">
        <v>0.98</v>
      </c>
      <c r="G83" s="429">
        <v>10</v>
      </c>
      <c r="H83" s="429">
        <v>10</v>
      </c>
      <c r="I83" s="421"/>
    </row>
    <row r="84" ht="13.5" spans="1:9">
      <c r="A84" s="397" t="s">
        <v>330</v>
      </c>
      <c r="B84" s="397"/>
      <c r="C84" s="397"/>
      <c r="D84" s="397"/>
      <c r="E84" s="431"/>
      <c r="F84" s="431"/>
      <c r="G84" s="432">
        <f>SUM(G65:G83)+G53</f>
        <v>100</v>
      </c>
      <c r="H84" s="432">
        <f>SUM(H65:H83)+I53</f>
        <v>93.5</v>
      </c>
      <c r="I84" s="398"/>
    </row>
    <row r="85" ht="14.25" spans="1:9">
      <c r="A85" s="393"/>
      <c r="B85" s="393"/>
      <c r="C85" s="393"/>
      <c r="D85" s="393"/>
      <c r="E85" s="393"/>
      <c r="F85" s="393"/>
      <c r="G85" s="393"/>
      <c r="H85" s="393"/>
      <c r="I85" s="393"/>
    </row>
    <row r="86" ht="14.25" spans="1:9">
      <c r="A86" s="395" t="s">
        <v>728</v>
      </c>
      <c r="B86" s="395"/>
      <c r="C86" s="395" t="s">
        <v>1155</v>
      </c>
      <c r="D86" s="395"/>
      <c r="E86" s="395" t="s">
        <v>1156</v>
      </c>
      <c r="F86" s="395"/>
      <c r="G86" s="395" t="s">
        <v>1114</v>
      </c>
      <c r="H86" s="393"/>
      <c r="I86" s="395"/>
    </row>
    <row r="87" ht="14.25" spans="1:9">
      <c r="A87" s="393"/>
      <c r="B87" s="393"/>
      <c r="C87" s="393"/>
      <c r="D87" s="393"/>
      <c r="E87" s="393"/>
      <c r="F87" s="393"/>
      <c r="G87" s="393"/>
      <c r="H87" s="393"/>
      <c r="I87" s="393"/>
    </row>
    <row r="89" spans="1:9">
      <c r="A89" s="355" t="s">
        <v>1171</v>
      </c>
      <c r="B89" s="356"/>
      <c r="C89" s="356"/>
      <c r="D89" s="356"/>
      <c r="E89" s="356"/>
      <c r="F89" s="356"/>
      <c r="G89" s="356"/>
      <c r="H89" s="356"/>
      <c r="I89" s="356"/>
    </row>
    <row r="90" spans="1:9">
      <c r="A90" s="356"/>
      <c r="B90" s="356"/>
      <c r="C90" s="356"/>
      <c r="D90" s="356"/>
      <c r="E90" s="356"/>
      <c r="F90" s="356"/>
      <c r="G90" s="356"/>
      <c r="H90" s="356"/>
      <c r="I90" s="356"/>
    </row>
    <row r="91" spans="1:9">
      <c r="A91" s="357" t="s">
        <v>676</v>
      </c>
      <c r="B91" s="357" t="s">
        <v>1172</v>
      </c>
      <c r="C91" s="357"/>
      <c r="D91" s="357"/>
      <c r="E91" s="357"/>
      <c r="F91" s="357"/>
      <c r="G91" s="357"/>
      <c r="H91" s="357"/>
      <c r="I91" s="357"/>
    </row>
    <row r="92" spans="1:9">
      <c r="A92" s="357" t="s">
        <v>679</v>
      </c>
      <c r="B92" s="357"/>
      <c r="C92" s="357"/>
      <c r="D92" s="357"/>
      <c r="E92" s="357"/>
      <c r="F92" s="357"/>
      <c r="G92" s="357"/>
      <c r="H92" s="357"/>
      <c r="I92" s="357"/>
    </row>
    <row r="93" spans="1:9">
      <c r="A93" s="358" t="s">
        <v>680</v>
      </c>
      <c r="B93" s="358" t="s">
        <v>681</v>
      </c>
      <c r="C93" s="358"/>
      <c r="D93" s="358"/>
      <c r="E93" s="358"/>
      <c r="F93" s="357" t="s">
        <v>682</v>
      </c>
      <c r="G93" s="358" t="s">
        <v>387</v>
      </c>
      <c r="H93" s="358"/>
      <c r="I93" s="358"/>
    </row>
    <row r="94" spans="1:9">
      <c r="A94" s="357" t="s">
        <v>685</v>
      </c>
      <c r="B94" s="358"/>
      <c r="C94" s="358"/>
      <c r="D94" s="357" t="s">
        <v>143</v>
      </c>
      <c r="E94" s="357" t="s">
        <v>145</v>
      </c>
      <c r="F94" s="359" t="s">
        <v>145</v>
      </c>
      <c r="G94" s="359" t="s">
        <v>146</v>
      </c>
      <c r="H94" s="359" t="s">
        <v>147</v>
      </c>
      <c r="I94" s="359" t="s">
        <v>148</v>
      </c>
    </row>
    <row r="95" spans="1:9">
      <c r="A95" s="357"/>
      <c r="B95" s="358"/>
      <c r="C95" s="358"/>
      <c r="D95" s="357" t="s">
        <v>157</v>
      </c>
      <c r="E95" s="357" t="s">
        <v>157</v>
      </c>
      <c r="F95" s="359" t="s">
        <v>158</v>
      </c>
      <c r="G95" s="359"/>
      <c r="H95" s="359"/>
      <c r="I95" s="359"/>
    </row>
    <row r="96" spans="1:9">
      <c r="A96" s="357"/>
      <c r="B96" s="358" t="s">
        <v>687</v>
      </c>
      <c r="C96" s="358"/>
      <c r="D96" s="433">
        <v>23.18</v>
      </c>
      <c r="E96" s="434">
        <f>SUM(E97:E99)</f>
        <v>236.16</v>
      </c>
      <c r="F96" s="434">
        <f>F97+F98</f>
        <v>218.86</v>
      </c>
      <c r="G96" s="433">
        <v>10</v>
      </c>
      <c r="H96" s="435">
        <f>F96/E96</f>
        <v>0.926744579945799</v>
      </c>
      <c r="I96" s="358">
        <v>10</v>
      </c>
    </row>
    <row r="97" spans="1:9">
      <c r="A97" s="357"/>
      <c r="B97" s="358" t="s">
        <v>688</v>
      </c>
      <c r="C97" s="358"/>
      <c r="D97" s="358"/>
      <c r="E97" s="436">
        <v>7</v>
      </c>
      <c r="F97" s="436">
        <v>4.7</v>
      </c>
      <c r="G97" s="358"/>
      <c r="H97" s="358"/>
      <c r="I97" s="358"/>
    </row>
    <row r="98" spans="1:9">
      <c r="A98" s="357"/>
      <c r="B98" s="363" t="s">
        <v>689</v>
      </c>
      <c r="C98" s="363"/>
      <c r="D98" s="358"/>
      <c r="E98" s="436">
        <v>214.16</v>
      </c>
      <c r="F98" s="436">
        <v>214.16</v>
      </c>
      <c r="G98" s="358"/>
      <c r="H98" s="358"/>
      <c r="I98" s="358"/>
    </row>
    <row r="99" spans="1:9">
      <c r="A99" s="357"/>
      <c r="B99" s="364" t="s">
        <v>691</v>
      </c>
      <c r="C99" s="364"/>
      <c r="D99" s="358"/>
      <c r="E99" s="436">
        <v>15</v>
      </c>
      <c r="F99" s="358"/>
      <c r="G99" s="358"/>
      <c r="H99" s="358"/>
      <c r="I99" s="358"/>
    </row>
    <row r="100" spans="1:9">
      <c r="A100" s="357" t="s">
        <v>176</v>
      </c>
      <c r="B100" s="357" t="s">
        <v>177</v>
      </c>
      <c r="C100" s="357"/>
      <c r="D100" s="357"/>
      <c r="E100" s="357"/>
      <c r="F100" s="357" t="s">
        <v>178</v>
      </c>
      <c r="G100" s="357"/>
      <c r="H100" s="357"/>
      <c r="I100" s="357"/>
    </row>
    <row r="101" spans="1:9">
      <c r="A101" s="357"/>
      <c r="B101" s="437" t="s">
        <v>1173</v>
      </c>
      <c r="C101" s="437"/>
      <c r="D101" s="437"/>
      <c r="E101" s="437"/>
      <c r="F101" s="437" t="s">
        <v>1174</v>
      </c>
      <c r="G101" s="437"/>
      <c r="H101" s="437"/>
      <c r="I101" s="437"/>
    </row>
    <row r="102" spans="1:9">
      <c r="A102" s="357"/>
      <c r="B102" s="437" t="s">
        <v>1175</v>
      </c>
      <c r="C102" s="437"/>
      <c r="D102" s="437"/>
      <c r="E102" s="437"/>
      <c r="F102" s="437" t="s">
        <v>1176</v>
      </c>
      <c r="G102" s="437"/>
      <c r="H102" s="437"/>
      <c r="I102" s="437"/>
    </row>
    <row r="103" spans="1:9">
      <c r="A103" s="357"/>
      <c r="B103" s="437" t="s">
        <v>1177</v>
      </c>
      <c r="C103" s="437"/>
      <c r="D103" s="437"/>
      <c r="E103" s="437"/>
      <c r="F103" s="437" t="s">
        <v>1178</v>
      </c>
      <c r="G103" s="437"/>
      <c r="H103" s="437"/>
      <c r="I103" s="437"/>
    </row>
    <row r="104" spans="1:9">
      <c r="A104" s="357"/>
      <c r="B104" s="437"/>
      <c r="C104" s="437"/>
      <c r="D104" s="437"/>
      <c r="E104" s="437"/>
      <c r="F104" s="437" t="s">
        <v>1179</v>
      </c>
      <c r="G104" s="437"/>
      <c r="H104" s="437"/>
      <c r="I104" s="437"/>
    </row>
    <row r="105" spans="1:9">
      <c r="A105" s="357"/>
      <c r="B105" s="437"/>
      <c r="C105" s="437"/>
      <c r="D105" s="437"/>
      <c r="E105" s="437"/>
      <c r="F105" s="437" t="s">
        <v>1180</v>
      </c>
      <c r="G105" s="437"/>
      <c r="H105" s="437"/>
      <c r="I105" s="437"/>
    </row>
    <row r="106" spans="1:9">
      <c r="A106" s="357"/>
      <c r="B106" s="437"/>
      <c r="C106" s="437"/>
      <c r="D106" s="437"/>
      <c r="E106" s="437"/>
      <c r="F106" s="437" t="s">
        <v>1181</v>
      </c>
      <c r="G106" s="437"/>
      <c r="H106" s="437"/>
      <c r="I106" s="437"/>
    </row>
    <row r="107" spans="1:9">
      <c r="A107" s="357"/>
      <c r="B107" s="437"/>
      <c r="C107" s="437"/>
      <c r="D107" s="437"/>
      <c r="E107" s="437"/>
      <c r="F107" s="437" t="s">
        <v>1182</v>
      </c>
      <c r="G107" s="437"/>
      <c r="H107" s="437"/>
      <c r="I107" s="437"/>
    </row>
    <row r="108" spans="1:9">
      <c r="A108" s="357"/>
      <c r="B108" s="437"/>
      <c r="C108" s="437"/>
      <c r="D108" s="437"/>
      <c r="E108" s="437"/>
      <c r="F108" s="437" t="s">
        <v>1183</v>
      </c>
      <c r="G108" s="437"/>
      <c r="H108" s="437"/>
      <c r="I108" s="437"/>
    </row>
    <row r="109" spans="1:9">
      <c r="A109" s="357"/>
      <c r="B109" s="437" t="s">
        <v>366</v>
      </c>
      <c r="C109" s="437"/>
      <c r="D109" s="437"/>
      <c r="E109" s="437"/>
      <c r="F109" s="437" t="s">
        <v>1184</v>
      </c>
      <c r="G109" s="437"/>
      <c r="H109" s="437"/>
      <c r="I109" s="437"/>
    </row>
    <row r="110" spans="1:9">
      <c r="A110" s="357" t="s">
        <v>654</v>
      </c>
      <c r="B110" s="357" t="s">
        <v>195</v>
      </c>
      <c r="C110" s="357" t="s">
        <v>196</v>
      </c>
      <c r="D110" s="357" t="s">
        <v>197</v>
      </c>
      <c r="E110" s="357" t="s">
        <v>198</v>
      </c>
      <c r="F110" s="357" t="s">
        <v>199</v>
      </c>
      <c r="G110" s="357" t="s">
        <v>146</v>
      </c>
      <c r="H110" s="357" t="s">
        <v>148</v>
      </c>
      <c r="I110" s="357" t="s">
        <v>200</v>
      </c>
    </row>
    <row r="111" spans="1:9">
      <c r="A111" s="357" t="s">
        <v>655</v>
      </c>
      <c r="B111" s="357"/>
      <c r="C111" s="357"/>
      <c r="D111" s="357"/>
      <c r="E111" s="357" t="s">
        <v>208</v>
      </c>
      <c r="F111" s="357" t="s">
        <v>209</v>
      </c>
      <c r="G111" s="357"/>
      <c r="H111" s="357"/>
      <c r="I111" s="357" t="s">
        <v>210</v>
      </c>
    </row>
    <row r="112" ht="14.25" spans="1:9">
      <c r="A112" s="357" t="s">
        <v>656</v>
      </c>
      <c r="B112" s="357"/>
      <c r="C112" s="357"/>
      <c r="D112" s="357"/>
      <c r="E112" s="368"/>
      <c r="F112" s="368"/>
      <c r="G112" s="357"/>
      <c r="H112" s="357"/>
      <c r="I112" s="357" t="s">
        <v>211</v>
      </c>
    </row>
    <row r="113" spans="1:9">
      <c r="A113" s="357" t="s">
        <v>657</v>
      </c>
      <c r="B113" s="438" t="s">
        <v>446</v>
      </c>
      <c r="C113" s="357" t="s">
        <v>447</v>
      </c>
      <c r="D113" s="358" t="s">
        <v>798</v>
      </c>
      <c r="E113" s="439" t="s">
        <v>636</v>
      </c>
      <c r="F113" s="439" t="s">
        <v>636</v>
      </c>
      <c r="G113" s="358">
        <v>10</v>
      </c>
      <c r="H113" s="358">
        <v>10</v>
      </c>
      <c r="I113" s="358"/>
    </row>
    <row r="114" ht="409.5" spans="1:9">
      <c r="A114" s="368"/>
      <c r="B114" s="440"/>
      <c r="C114" s="357" t="s">
        <v>458</v>
      </c>
      <c r="D114" s="358" t="s">
        <v>254</v>
      </c>
      <c r="E114" s="382">
        <v>1</v>
      </c>
      <c r="F114" s="382">
        <v>1</v>
      </c>
      <c r="G114" s="358">
        <v>10</v>
      </c>
      <c r="H114" s="385">
        <v>8</v>
      </c>
      <c r="I114" s="443" t="s">
        <v>1185</v>
      </c>
    </row>
    <row r="115" ht="14.25" spans="1:9">
      <c r="A115" s="368"/>
      <c r="B115" s="440"/>
      <c r="C115" s="357"/>
      <c r="D115" s="358" t="s">
        <v>258</v>
      </c>
      <c r="E115" s="382">
        <v>1</v>
      </c>
      <c r="F115" s="382">
        <v>1</v>
      </c>
      <c r="G115" s="358">
        <v>10</v>
      </c>
      <c r="H115" s="385">
        <v>10</v>
      </c>
      <c r="I115" s="385"/>
    </row>
    <row r="116" ht="14.25" spans="1:9">
      <c r="A116" s="368"/>
      <c r="B116" s="440"/>
      <c r="C116" s="357"/>
      <c r="D116" s="358" t="s">
        <v>1186</v>
      </c>
      <c r="E116" s="382">
        <v>1</v>
      </c>
      <c r="F116" s="382">
        <v>1</v>
      </c>
      <c r="G116" s="358">
        <v>10</v>
      </c>
      <c r="H116" s="358">
        <v>10</v>
      </c>
      <c r="I116" s="358"/>
    </row>
    <row r="117" ht="25.5" spans="1:9">
      <c r="A117" s="368"/>
      <c r="B117" s="440"/>
      <c r="C117" s="357" t="s">
        <v>463</v>
      </c>
      <c r="D117" s="358" t="s">
        <v>800</v>
      </c>
      <c r="E117" s="382">
        <v>1</v>
      </c>
      <c r="F117" s="382">
        <v>1</v>
      </c>
      <c r="G117" s="358">
        <v>10</v>
      </c>
      <c r="H117" s="358">
        <v>10</v>
      </c>
      <c r="I117" s="358"/>
    </row>
    <row r="118" ht="15" spans="1:9">
      <c r="A118" s="368"/>
      <c r="B118" s="441"/>
      <c r="C118" s="357" t="s">
        <v>474</v>
      </c>
      <c r="D118" s="358" t="s">
        <v>1187</v>
      </c>
      <c r="E118" s="442" t="s">
        <v>370</v>
      </c>
      <c r="F118" s="382">
        <v>1</v>
      </c>
      <c r="G118" s="358">
        <v>10</v>
      </c>
      <c r="H118" s="358">
        <v>10</v>
      </c>
      <c r="I118" s="358"/>
    </row>
    <row r="119" ht="14.25" spans="1:9">
      <c r="A119" s="368"/>
      <c r="B119" s="438" t="s">
        <v>710</v>
      </c>
      <c r="C119" s="357" t="s">
        <v>293</v>
      </c>
      <c r="D119" s="358"/>
      <c r="E119" s="358"/>
      <c r="F119" s="358"/>
      <c r="G119" s="358"/>
      <c r="H119" s="358"/>
      <c r="I119" s="358"/>
    </row>
    <row r="120" ht="14.25" spans="1:9">
      <c r="A120" s="368"/>
      <c r="B120" s="440"/>
      <c r="C120" s="357" t="s">
        <v>296</v>
      </c>
      <c r="D120" s="358"/>
      <c r="E120" s="358"/>
      <c r="F120" s="358"/>
      <c r="G120" s="358"/>
      <c r="H120" s="358"/>
      <c r="I120" s="358"/>
    </row>
    <row r="121" ht="14.25" spans="1:9">
      <c r="A121" s="368"/>
      <c r="B121" s="440"/>
      <c r="C121" s="357" t="s">
        <v>569</v>
      </c>
      <c r="D121" s="358" t="s">
        <v>801</v>
      </c>
      <c r="E121" s="382" t="s">
        <v>802</v>
      </c>
      <c r="F121" s="382" t="s">
        <v>802</v>
      </c>
      <c r="G121" s="358">
        <v>10</v>
      </c>
      <c r="H121" s="358">
        <v>10</v>
      </c>
      <c r="I121" s="358"/>
    </row>
    <row r="122" ht="14.25" spans="1:9">
      <c r="A122" s="368"/>
      <c r="B122" s="440"/>
      <c r="C122" s="357" t="s">
        <v>296</v>
      </c>
      <c r="D122" s="358"/>
      <c r="E122" s="358"/>
      <c r="F122" s="358"/>
      <c r="G122" s="358"/>
      <c r="H122" s="358"/>
      <c r="I122" s="358"/>
    </row>
    <row r="123" ht="14.25" spans="1:9">
      <c r="A123" s="368"/>
      <c r="B123" s="440"/>
      <c r="C123" s="357" t="s">
        <v>306</v>
      </c>
      <c r="D123" s="358"/>
      <c r="E123" s="358"/>
      <c r="F123" s="358"/>
      <c r="G123" s="358"/>
      <c r="H123" s="358"/>
      <c r="I123" s="358"/>
    </row>
    <row r="124" ht="14.25" spans="1:9">
      <c r="A124" s="368"/>
      <c r="B124" s="440"/>
      <c r="C124" s="357" t="s">
        <v>296</v>
      </c>
      <c r="D124" s="358"/>
      <c r="E124" s="358"/>
      <c r="F124" s="358"/>
      <c r="G124" s="358"/>
      <c r="H124" s="358"/>
      <c r="I124" s="358"/>
    </row>
    <row r="125" ht="25.5" spans="1:9">
      <c r="A125" s="368"/>
      <c r="B125" s="441"/>
      <c r="C125" s="357" t="s">
        <v>316</v>
      </c>
      <c r="D125" s="358" t="s">
        <v>317</v>
      </c>
      <c r="E125" s="382" t="s">
        <v>427</v>
      </c>
      <c r="F125" s="382" t="s">
        <v>427</v>
      </c>
      <c r="G125" s="358">
        <v>10</v>
      </c>
      <c r="H125" s="385">
        <v>10</v>
      </c>
      <c r="I125" s="385"/>
    </row>
    <row r="126" ht="14.25" spans="1:9">
      <c r="A126" s="368"/>
      <c r="B126" s="357" t="s">
        <v>570</v>
      </c>
      <c r="C126" s="357" t="s">
        <v>325</v>
      </c>
      <c r="D126" s="358" t="s">
        <v>326</v>
      </c>
      <c r="E126" s="382">
        <v>0.9</v>
      </c>
      <c r="F126" s="382">
        <v>0.95</v>
      </c>
      <c r="G126" s="358">
        <v>10</v>
      </c>
      <c r="H126" s="358">
        <v>10</v>
      </c>
      <c r="I126" s="358"/>
    </row>
    <row r="127" ht="14.25" spans="1:9">
      <c r="A127" s="368"/>
      <c r="B127" s="357" t="s">
        <v>572</v>
      </c>
      <c r="C127" s="357"/>
      <c r="D127" s="358"/>
      <c r="E127" s="358"/>
      <c r="F127" s="358"/>
      <c r="G127" s="358"/>
      <c r="H127" s="358"/>
      <c r="I127" s="358"/>
    </row>
    <row r="128" ht="14.25" spans="1:9">
      <c r="A128" s="368"/>
      <c r="B128" s="357" t="s">
        <v>573</v>
      </c>
      <c r="C128" s="357"/>
      <c r="D128" s="358"/>
      <c r="E128" s="358"/>
      <c r="F128" s="358"/>
      <c r="G128" s="358"/>
      <c r="H128" s="358"/>
      <c r="I128" s="358"/>
    </row>
    <row r="129" spans="1:9">
      <c r="A129" s="357" t="s">
        <v>330</v>
      </c>
      <c r="B129" s="357"/>
      <c r="C129" s="357"/>
      <c r="D129" s="357"/>
      <c r="E129" s="357"/>
      <c r="F129" s="357"/>
      <c r="G129" s="357">
        <f>G96+SUM(G113:G127)</f>
        <v>100</v>
      </c>
      <c r="H129" s="357">
        <f>I96+SUM(H113:H127)</f>
        <v>98</v>
      </c>
      <c r="I129" s="358"/>
    </row>
    <row r="130" ht="14.25" spans="1:9">
      <c r="A130" s="393"/>
      <c r="B130" s="393"/>
      <c r="C130" s="393"/>
      <c r="D130" s="393"/>
      <c r="E130" s="393"/>
      <c r="F130" s="393"/>
      <c r="G130" s="393"/>
      <c r="H130" s="393"/>
      <c r="I130" s="393"/>
    </row>
    <row r="131" spans="1:9">
      <c r="A131" s="395" t="s">
        <v>728</v>
      </c>
      <c r="B131" s="395"/>
      <c r="C131" s="395" t="s">
        <v>1155</v>
      </c>
      <c r="D131" s="395"/>
      <c r="E131" s="395" t="s">
        <v>1156</v>
      </c>
      <c r="F131" s="395"/>
      <c r="G131" s="395"/>
      <c r="H131" s="395" t="s">
        <v>1114</v>
      </c>
      <c r="I131" s="395"/>
    </row>
  </sheetData>
  <mergeCells count="115">
    <mergeCell ref="B6:E6"/>
    <mergeCell ref="G6:I6"/>
    <mergeCell ref="B9:C9"/>
    <mergeCell ref="B10:C10"/>
    <mergeCell ref="B11:C11"/>
    <mergeCell ref="B12:C12"/>
    <mergeCell ref="B13:E13"/>
    <mergeCell ref="F13:I13"/>
    <mergeCell ref="B14:E14"/>
    <mergeCell ref="F14:I14"/>
    <mergeCell ref="A41:F41"/>
    <mergeCell ref="B50:E50"/>
    <mergeCell ref="G50:I50"/>
    <mergeCell ref="B53:C53"/>
    <mergeCell ref="B54:C54"/>
    <mergeCell ref="B55:C55"/>
    <mergeCell ref="B56:C56"/>
    <mergeCell ref="B57:E57"/>
    <mergeCell ref="F57:I57"/>
    <mergeCell ref="B58:E58"/>
    <mergeCell ref="F58:I58"/>
    <mergeCell ref="B59:E59"/>
    <mergeCell ref="F59:I59"/>
    <mergeCell ref="B60:E60"/>
    <mergeCell ref="F60:I60"/>
    <mergeCell ref="B61:E61"/>
    <mergeCell ref="F61:I61"/>
    <mergeCell ref="B93:E93"/>
    <mergeCell ref="G93:I93"/>
    <mergeCell ref="B96:C96"/>
    <mergeCell ref="B97:C97"/>
    <mergeCell ref="B98:C98"/>
    <mergeCell ref="B99:C99"/>
    <mergeCell ref="B100:E100"/>
    <mergeCell ref="F100:I100"/>
    <mergeCell ref="B101:E101"/>
    <mergeCell ref="F101:I101"/>
    <mergeCell ref="B102:E102"/>
    <mergeCell ref="F102:I102"/>
    <mergeCell ref="B103:E103"/>
    <mergeCell ref="F103:I103"/>
    <mergeCell ref="B104:E104"/>
    <mergeCell ref="F104:I104"/>
    <mergeCell ref="B105:E105"/>
    <mergeCell ref="F105:I105"/>
    <mergeCell ref="B106:E106"/>
    <mergeCell ref="F106:I106"/>
    <mergeCell ref="B107:E107"/>
    <mergeCell ref="F107:I107"/>
    <mergeCell ref="B108:E108"/>
    <mergeCell ref="F108:I108"/>
    <mergeCell ref="B109:E109"/>
    <mergeCell ref="F109:I109"/>
    <mergeCell ref="A129:F129"/>
    <mergeCell ref="A7:A12"/>
    <mergeCell ref="A13:A14"/>
    <mergeCell ref="A51:A56"/>
    <mergeCell ref="A57:A61"/>
    <mergeCell ref="A62:A83"/>
    <mergeCell ref="A94:A99"/>
    <mergeCell ref="A100:A109"/>
    <mergeCell ref="B15:B17"/>
    <mergeCell ref="B62:B64"/>
    <mergeCell ref="B65:B74"/>
    <mergeCell ref="B75:B82"/>
    <mergeCell ref="B110:B112"/>
    <mergeCell ref="B113:B118"/>
    <mergeCell ref="B119:B125"/>
    <mergeCell ref="C15:C17"/>
    <mergeCell ref="C18:C21"/>
    <mergeCell ref="C22:C28"/>
    <mergeCell ref="C29:C30"/>
    <mergeCell ref="C31:C32"/>
    <mergeCell ref="C62:C64"/>
    <mergeCell ref="C65:C67"/>
    <mergeCell ref="C68:C69"/>
    <mergeCell ref="C70:C72"/>
    <mergeCell ref="C73:C74"/>
    <mergeCell ref="C81:C82"/>
    <mergeCell ref="C110:C112"/>
    <mergeCell ref="C114:C116"/>
    <mergeCell ref="C126:C128"/>
    <mergeCell ref="D15:D17"/>
    <mergeCell ref="D62:D64"/>
    <mergeCell ref="D110:D112"/>
    <mergeCell ref="D126:D127"/>
    <mergeCell ref="E126:E127"/>
    <mergeCell ref="F126:F127"/>
    <mergeCell ref="G7:G8"/>
    <mergeCell ref="G15:G17"/>
    <mergeCell ref="G51:G52"/>
    <mergeCell ref="G62:G64"/>
    <mergeCell ref="G94:G95"/>
    <mergeCell ref="G110:G112"/>
    <mergeCell ref="G126:G127"/>
    <mergeCell ref="H7:H8"/>
    <mergeCell ref="H15:H17"/>
    <mergeCell ref="H51:H52"/>
    <mergeCell ref="H62:H64"/>
    <mergeCell ref="H94:H95"/>
    <mergeCell ref="H110:H112"/>
    <mergeCell ref="H126:H127"/>
    <mergeCell ref="I7:I8"/>
    <mergeCell ref="I51:I52"/>
    <mergeCell ref="I94:I95"/>
    <mergeCell ref="I126:I127"/>
    <mergeCell ref="A2:I3"/>
    <mergeCell ref="B4:I5"/>
    <mergeCell ref="B7:C8"/>
    <mergeCell ref="A46:I47"/>
    <mergeCell ref="B48:I49"/>
    <mergeCell ref="B51:C52"/>
    <mergeCell ref="A89:I90"/>
    <mergeCell ref="B91:I92"/>
    <mergeCell ref="B94:C95"/>
  </mergeCells>
  <printOptions horizontalCentered="1"/>
  <pageMargins left="0.393055555555556" right="0.393055555555556" top="0.550694444444444" bottom="0.432638888888889" header="0.314583333333333" footer="0.314583333333333"/>
  <pageSetup paperSize="9" scale="27" orientation="portrait"/>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2"/>
  <sheetViews>
    <sheetView view="pageBreakPreview" zoomScaleNormal="100" zoomScaleSheetLayoutView="100" topLeftCell="A28" workbookViewId="0">
      <selection activeCell="C51" sqref="C51"/>
    </sheetView>
  </sheetViews>
  <sheetFormatPr defaultColWidth="9" defaultRowHeight="14.25"/>
  <cols>
    <col min="1" max="1" width="8.88333333333333" style="337" customWidth="1"/>
    <col min="2" max="2" width="12.1083333333333" style="337" customWidth="1"/>
    <col min="3" max="3" width="9.775" style="337" customWidth="1"/>
    <col min="4" max="4" width="18" style="298" customWidth="1"/>
    <col min="5" max="5" width="12.2166666666667" style="337" customWidth="1"/>
    <col min="6" max="6" width="12.775" style="337" customWidth="1"/>
    <col min="7" max="7" width="8.44166666666667" style="337" customWidth="1"/>
    <col min="8" max="8" width="9.33333333333333" style="337" customWidth="1"/>
    <col min="9" max="9" width="8.775" style="337" customWidth="1"/>
    <col min="10" max="258" width="8.88333333333333" style="337"/>
    <col min="259" max="259" width="8.33333333333333" style="337" customWidth="1"/>
    <col min="260" max="260" width="10.775" style="337" customWidth="1"/>
    <col min="261" max="263" width="8.88333333333333" style="337"/>
    <col min="264" max="264" width="11.4416666666667" style="337" customWidth="1"/>
    <col min="265" max="514" width="8.88333333333333" style="337"/>
    <col min="515" max="515" width="8.33333333333333" style="337" customWidth="1"/>
    <col min="516" max="516" width="10.775" style="337" customWidth="1"/>
    <col min="517" max="519" width="8.88333333333333" style="337"/>
    <col min="520" max="520" width="11.4416666666667" style="337" customWidth="1"/>
    <col min="521" max="770" width="8.88333333333333" style="337"/>
    <col min="771" max="771" width="8.33333333333333" style="337" customWidth="1"/>
    <col min="772" max="772" width="10.775" style="337" customWidth="1"/>
    <col min="773" max="775" width="8.88333333333333" style="337"/>
    <col min="776" max="776" width="11.4416666666667" style="337" customWidth="1"/>
    <col min="777" max="1026" width="8.88333333333333" style="337"/>
    <col min="1027" max="1027" width="8.33333333333333" style="337" customWidth="1"/>
    <col min="1028" max="1028" width="10.775" style="337" customWidth="1"/>
    <col min="1029" max="1031" width="8.88333333333333" style="337"/>
    <col min="1032" max="1032" width="11.4416666666667" style="337" customWidth="1"/>
    <col min="1033" max="1282" width="8.88333333333333" style="337"/>
    <col min="1283" max="1283" width="8.33333333333333" style="337" customWidth="1"/>
    <col min="1284" max="1284" width="10.775" style="337" customWidth="1"/>
    <col min="1285" max="1287" width="8.88333333333333" style="337"/>
    <col min="1288" max="1288" width="11.4416666666667" style="337" customWidth="1"/>
    <col min="1289" max="1538" width="8.88333333333333" style="337"/>
    <col min="1539" max="1539" width="8.33333333333333" style="337" customWidth="1"/>
    <col min="1540" max="1540" width="10.775" style="337" customWidth="1"/>
    <col min="1541" max="1543" width="8.88333333333333" style="337"/>
    <col min="1544" max="1544" width="11.4416666666667" style="337" customWidth="1"/>
    <col min="1545" max="1794" width="8.88333333333333" style="337"/>
    <col min="1795" max="1795" width="8.33333333333333" style="337" customWidth="1"/>
    <col min="1796" max="1796" width="10.775" style="337" customWidth="1"/>
    <col min="1797" max="1799" width="8.88333333333333" style="337"/>
    <col min="1800" max="1800" width="11.4416666666667" style="337" customWidth="1"/>
    <col min="1801" max="2050" width="8.88333333333333" style="337"/>
    <col min="2051" max="2051" width="8.33333333333333" style="337" customWidth="1"/>
    <col min="2052" max="2052" width="10.775" style="337" customWidth="1"/>
    <col min="2053" max="2055" width="8.88333333333333" style="337"/>
    <col min="2056" max="2056" width="11.4416666666667" style="337" customWidth="1"/>
    <col min="2057" max="2306" width="8.88333333333333" style="337"/>
    <col min="2307" max="2307" width="8.33333333333333" style="337" customWidth="1"/>
    <col min="2308" max="2308" width="10.775" style="337" customWidth="1"/>
    <col min="2309" max="2311" width="8.88333333333333" style="337"/>
    <col min="2312" max="2312" width="11.4416666666667" style="337" customWidth="1"/>
    <col min="2313" max="2562" width="8.88333333333333" style="337"/>
    <col min="2563" max="2563" width="8.33333333333333" style="337" customWidth="1"/>
    <col min="2564" max="2564" width="10.775" style="337" customWidth="1"/>
    <col min="2565" max="2567" width="8.88333333333333" style="337"/>
    <col min="2568" max="2568" width="11.4416666666667" style="337" customWidth="1"/>
    <col min="2569" max="2818" width="8.88333333333333" style="337"/>
    <col min="2819" max="2819" width="8.33333333333333" style="337" customWidth="1"/>
    <col min="2820" max="2820" width="10.775" style="337" customWidth="1"/>
    <col min="2821" max="2823" width="8.88333333333333" style="337"/>
    <col min="2824" max="2824" width="11.4416666666667" style="337" customWidth="1"/>
    <col min="2825" max="3074" width="8.88333333333333" style="337"/>
    <col min="3075" max="3075" width="8.33333333333333" style="337" customWidth="1"/>
    <col min="3076" max="3076" width="10.775" style="337" customWidth="1"/>
    <col min="3077" max="3079" width="8.88333333333333" style="337"/>
    <col min="3080" max="3080" width="11.4416666666667" style="337" customWidth="1"/>
    <col min="3081" max="3330" width="8.88333333333333" style="337"/>
    <col min="3331" max="3331" width="8.33333333333333" style="337" customWidth="1"/>
    <col min="3332" max="3332" width="10.775" style="337" customWidth="1"/>
    <col min="3333" max="3335" width="8.88333333333333" style="337"/>
    <col min="3336" max="3336" width="11.4416666666667" style="337" customWidth="1"/>
    <col min="3337" max="3586" width="8.88333333333333" style="337"/>
    <col min="3587" max="3587" width="8.33333333333333" style="337" customWidth="1"/>
    <col min="3588" max="3588" width="10.775" style="337" customWidth="1"/>
    <col min="3589" max="3591" width="8.88333333333333" style="337"/>
    <col min="3592" max="3592" width="11.4416666666667" style="337" customWidth="1"/>
    <col min="3593" max="3842" width="8.88333333333333" style="337"/>
    <col min="3843" max="3843" width="8.33333333333333" style="337" customWidth="1"/>
    <col min="3844" max="3844" width="10.775" style="337" customWidth="1"/>
    <col min="3845" max="3847" width="8.88333333333333" style="337"/>
    <col min="3848" max="3848" width="11.4416666666667" style="337" customWidth="1"/>
    <col min="3849" max="4098" width="8.88333333333333" style="337"/>
    <col min="4099" max="4099" width="8.33333333333333" style="337" customWidth="1"/>
    <col min="4100" max="4100" width="10.775" style="337" customWidth="1"/>
    <col min="4101" max="4103" width="8.88333333333333" style="337"/>
    <col min="4104" max="4104" width="11.4416666666667" style="337" customWidth="1"/>
    <col min="4105" max="4354" width="8.88333333333333" style="337"/>
    <col min="4355" max="4355" width="8.33333333333333" style="337" customWidth="1"/>
    <col min="4356" max="4356" width="10.775" style="337" customWidth="1"/>
    <col min="4357" max="4359" width="8.88333333333333" style="337"/>
    <col min="4360" max="4360" width="11.4416666666667" style="337" customWidth="1"/>
    <col min="4361" max="4610" width="8.88333333333333" style="337"/>
    <col min="4611" max="4611" width="8.33333333333333" style="337" customWidth="1"/>
    <col min="4612" max="4612" width="10.775" style="337" customWidth="1"/>
    <col min="4613" max="4615" width="8.88333333333333" style="337"/>
    <col min="4616" max="4616" width="11.4416666666667" style="337" customWidth="1"/>
    <col min="4617" max="4866" width="8.88333333333333" style="337"/>
    <col min="4867" max="4867" width="8.33333333333333" style="337" customWidth="1"/>
    <col min="4868" max="4868" width="10.775" style="337" customWidth="1"/>
    <col min="4869" max="4871" width="8.88333333333333" style="337"/>
    <col min="4872" max="4872" width="11.4416666666667" style="337" customWidth="1"/>
    <col min="4873" max="5122" width="8.88333333333333" style="337"/>
    <col min="5123" max="5123" width="8.33333333333333" style="337" customWidth="1"/>
    <col min="5124" max="5124" width="10.775" style="337" customWidth="1"/>
    <col min="5125" max="5127" width="8.88333333333333" style="337"/>
    <col min="5128" max="5128" width="11.4416666666667" style="337" customWidth="1"/>
    <col min="5129" max="5378" width="8.88333333333333" style="337"/>
    <col min="5379" max="5379" width="8.33333333333333" style="337" customWidth="1"/>
    <col min="5380" max="5380" width="10.775" style="337" customWidth="1"/>
    <col min="5381" max="5383" width="8.88333333333333" style="337"/>
    <col min="5384" max="5384" width="11.4416666666667" style="337" customWidth="1"/>
    <col min="5385" max="5634" width="8.88333333333333" style="337"/>
    <col min="5635" max="5635" width="8.33333333333333" style="337" customWidth="1"/>
    <col min="5636" max="5636" width="10.775" style="337" customWidth="1"/>
    <col min="5637" max="5639" width="8.88333333333333" style="337"/>
    <col min="5640" max="5640" width="11.4416666666667" style="337" customWidth="1"/>
    <col min="5641" max="5890" width="8.88333333333333" style="337"/>
    <col min="5891" max="5891" width="8.33333333333333" style="337" customWidth="1"/>
    <col min="5892" max="5892" width="10.775" style="337" customWidth="1"/>
    <col min="5893" max="5895" width="8.88333333333333" style="337"/>
    <col min="5896" max="5896" width="11.4416666666667" style="337" customWidth="1"/>
    <col min="5897" max="6146" width="8.88333333333333" style="337"/>
    <col min="6147" max="6147" width="8.33333333333333" style="337" customWidth="1"/>
    <col min="6148" max="6148" width="10.775" style="337" customWidth="1"/>
    <col min="6149" max="6151" width="8.88333333333333" style="337"/>
    <col min="6152" max="6152" width="11.4416666666667" style="337" customWidth="1"/>
    <col min="6153" max="6402" width="8.88333333333333" style="337"/>
    <col min="6403" max="6403" width="8.33333333333333" style="337" customWidth="1"/>
    <col min="6404" max="6404" width="10.775" style="337" customWidth="1"/>
    <col min="6405" max="6407" width="8.88333333333333" style="337"/>
    <col min="6408" max="6408" width="11.4416666666667" style="337" customWidth="1"/>
    <col min="6409" max="6658" width="8.88333333333333" style="337"/>
    <col min="6659" max="6659" width="8.33333333333333" style="337" customWidth="1"/>
    <col min="6660" max="6660" width="10.775" style="337" customWidth="1"/>
    <col min="6661" max="6663" width="8.88333333333333" style="337"/>
    <col min="6664" max="6664" width="11.4416666666667" style="337" customWidth="1"/>
    <col min="6665" max="6914" width="8.88333333333333" style="337"/>
    <col min="6915" max="6915" width="8.33333333333333" style="337" customWidth="1"/>
    <col min="6916" max="6916" width="10.775" style="337" customWidth="1"/>
    <col min="6917" max="6919" width="8.88333333333333" style="337"/>
    <col min="6920" max="6920" width="11.4416666666667" style="337" customWidth="1"/>
    <col min="6921" max="7170" width="8.88333333333333" style="337"/>
    <col min="7171" max="7171" width="8.33333333333333" style="337" customWidth="1"/>
    <col min="7172" max="7172" width="10.775" style="337" customWidth="1"/>
    <col min="7173" max="7175" width="8.88333333333333" style="337"/>
    <col min="7176" max="7176" width="11.4416666666667" style="337" customWidth="1"/>
    <col min="7177" max="7426" width="8.88333333333333" style="337"/>
    <col min="7427" max="7427" width="8.33333333333333" style="337" customWidth="1"/>
    <col min="7428" max="7428" width="10.775" style="337" customWidth="1"/>
    <col min="7429" max="7431" width="8.88333333333333" style="337"/>
    <col min="7432" max="7432" width="11.4416666666667" style="337" customWidth="1"/>
    <col min="7433" max="7682" width="8.88333333333333" style="337"/>
    <col min="7683" max="7683" width="8.33333333333333" style="337" customWidth="1"/>
    <col min="7684" max="7684" width="10.775" style="337" customWidth="1"/>
    <col min="7685" max="7687" width="8.88333333333333" style="337"/>
    <col min="7688" max="7688" width="11.4416666666667" style="337" customWidth="1"/>
    <col min="7689" max="7938" width="8.88333333333333" style="337"/>
    <col min="7939" max="7939" width="8.33333333333333" style="337" customWidth="1"/>
    <col min="7940" max="7940" width="10.775" style="337" customWidth="1"/>
    <col min="7941" max="7943" width="8.88333333333333" style="337"/>
    <col min="7944" max="7944" width="11.4416666666667" style="337" customWidth="1"/>
    <col min="7945" max="8194" width="8.88333333333333" style="337"/>
    <col min="8195" max="8195" width="8.33333333333333" style="337" customWidth="1"/>
    <col min="8196" max="8196" width="10.775" style="337" customWidth="1"/>
    <col min="8197" max="8199" width="8.88333333333333" style="337"/>
    <col min="8200" max="8200" width="11.4416666666667" style="337" customWidth="1"/>
    <col min="8201" max="8450" width="8.88333333333333" style="337"/>
    <col min="8451" max="8451" width="8.33333333333333" style="337" customWidth="1"/>
    <col min="8452" max="8452" width="10.775" style="337" customWidth="1"/>
    <col min="8453" max="8455" width="8.88333333333333" style="337"/>
    <col min="8456" max="8456" width="11.4416666666667" style="337" customWidth="1"/>
    <col min="8457" max="8706" width="8.88333333333333" style="337"/>
    <col min="8707" max="8707" width="8.33333333333333" style="337" customWidth="1"/>
    <col min="8708" max="8708" width="10.775" style="337" customWidth="1"/>
    <col min="8709" max="8711" width="8.88333333333333" style="337"/>
    <col min="8712" max="8712" width="11.4416666666667" style="337" customWidth="1"/>
    <col min="8713" max="8962" width="8.88333333333333" style="337"/>
    <col min="8963" max="8963" width="8.33333333333333" style="337" customWidth="1"/>
    <col min="8964" max="8964" width="10.775" style="337" customWidth="1"/>
    <col min="8965" max="8967" width="8.88333333333333" style="337"/>
    <col min="8968" max="8968" width="11.4416666666667" style="337" customWidth="1"/>
    <col min="8969" max="9218" width="8.88333333333333" style="337"/>
    <col min="9219" max="9219" width="8.33333333333333" style="337" customWidth="1"/>
    <col min="9220" max="9220" width="10.775" style="337" customWidth="1"/>
    <col min="9221" max="9223" width="8.88333333333333" style="337"/>
    <col min="9224" max="9224" width="11.4416666666667" style="337" customWidth="1"/>
    <col min="9225" max="9474" width="8.88333333333333" style="337"/>
    <col min="9475" max="9475" width="8.33333333333333" style="337" customWidth="1"/>
    <col min="9476" max="9476" width="10.775" style="337" customWidth="1"/>
    <col min="9477" max="9479" width="8.88333333333333" style="337"/>
    <col min="9480" max="9480" width="11.4416666666667" style="337" customWidth="1"/>
    <col min="9481" max="9730" width="8.88333333333333" style="337"/>
    <col min="9731" max="9731" width="8.33333333333333" style="337" customWidth="1"/>
    <col min="9732" max="9732" width="10.775" style="337" customWidth="1"/>
    <col min="9733" max="9735" width="8.88333333333333" style="337"/>
    <col min="9736" max="9736" width="11.4416666666667" style="337" customWidth="1"/>
    <col min="9737" max="9986" width="8.88333333333333" style="337"/>
    <col min="9987" max="9987" width="8.33333333333333" style="337" customWidth="1"/>
    <col min="9988" max="9988" width="10.775" style="337" customWidth="1"/>
    <col min="9989" max="9991" width="8.88333333333333" style="337"/>
    <col min="9992" max="9992" width="11.4416666666667" style="337" customWidth="1"/>
    <col min="9993" max="10242" width="8.88333333333333" style="337"/>
    <col min="10243" max="10243" width="8.33333333333333" style="337" customWidth="1"/>
    <col min="10244" max="10244" width="10.775" style="337" customWidth="1"/>
    <col min="10245" max="10247" width="8.88333333333333" style="337"/>
    <col min="10248" max="10248" width="11.4416666666667" style="337" customWidth="1"/>
    <col min="10249" max="10498" width="8.88333333333333" style="337"/>
    <col min="10499" max="10499" width="8.33333333333333" style="337" customWidth="1"/>
    <col min="10500" max="10500" width="10.775" style="337" customWidth="1"/>
    <col min="10501" max="10503" width="8.88333333333333" style="337"/>
    <col min="10504" max="10504" width="11.4416666666667" style="337" customWidth="1"/>
    <col min="10505" max="10754" width="8.88333333333333" style="337"/>
    <col min="10755" max="10755" width="8.33333333333333" style="337" customWidth="1"/>
    <col min="10756" max="10756" width="10.775" style="337" customWidth="1"/>
    <col min="10757" max="10759" width="8.88333333333333" style="337"/>
    <col min="10760" max="10760" width="11.4416666666667" style="337" customWidth="1"/>
    <col min="10761" max="11010" width="8.88333333333333" style="337"/>
    <col min="11011" max="11011" width="8.33333333333333" style="337" customWidth="1"/>
    <col min="11012" max="11012" width="10.775" style="337" customWidth="1"/>
    <col min="11013" max="11015" width="8.88333333333333" style="337"/>
    <col min="11016" max="11016" width="11.4416666666667" style="337" customWidth="1"/>
    <col min="11017" max="11266" width="8.88333333333333" style="337"/>
    <col min="11267" max="11267" width="8.33333333333333" style="337" customWidth="1"/>
    <col min="11268" max="11268" width="10.775" style="337" customWidth="1"/>
    <col min="11269" max="11271" width="8.88333333333333" style="337"/>
    <col min="11272" max="11272" width="11.4416666666667" style="337" customWidth="1"/>
    <col min="11273" max="11522" width="8.88333333333333" style="337"/>
    <col min="11523" max="11523" width="8.33333333333333" style="337" customWidth="1"/>
    <col min="11524" max="11524" width="10.775" style="337" customWidth="1"/>
    <col min="11525" max="11527" width="8.88333333333333" style="337"/>
    <col min="11528" max="11528" width="11.4416666666667" style="337" customWidth="1"/>
    <col min="11529" max="11778" width="8.88333333333333" style="337"/>
    <col min="11779" max="11779" width="8.33333333333333" style="337" customWidth="1"/>
    <col min="11780" max="11780" width="10.775" style="337" customWidth="1"/>
    <col min="11781" max="11783" width="8.88333333333333" style="337"/>
    <col min="11784" max="11784" width="11.4416666666667" style="337" customWidth="1"/>
    <col min="11785" max="12034" width="8.88333333333333" style="337"/>
    <col min="12035" max="12035" width="8.33333333333333" style="337" customWidth="1"/>
    <col min="12036" max="12036" width="10.775" style="337" customWidth="1"/>
    <col min="12037" max="12039" width="8.88333333333333" style="337"/>
    <col min="12040" max="12040" width="11.4416666666667" style="337" customWidth="1"/>
    <col min="12041" max="12290" width="8.88333333333333" style="337"/>
    <col min="12291" max="12291" width="8.33333333333333" style="337" customWidth="1"/>
    <col min="12292" max="12292" width="10.775" style="337" customWidth="1"/>
    <col min="12293" max="12295" width="8.88333333333333" style="337"/>
    <col min="12296" max="12296" width="11.4416666666667" style="337" customWidth="1"/>
    <col min="12297" max="12546" width="8.88333333333333" style="337"/>
    <col min="12547" max="12547" width="8.33333333333333" style="337" customWidth="1"/>
    <col min="12548" max="12548" width="10.775" style="337" customWidth="1"/>
    <col min="12549" max="12551" width="8.88333333333333" style="337"/>
    <col min="12552" max="12552" width="11.4416666666667" style="337" customWidth="1"/>
    <col min="12553" max="12802" width="8.88333333333333" style="337"/>
    <col min="12803" max="12803" width="8.33333333333333" style="337" customWidth="1"/>
    <col min="12804" max="12804" width="10.775" style="337" customWidth="1"/>
    <col min="12805" max="12807" width="8.88333333333333" style="337"/>
    <col min="12808" max="12808" width="11.4416666666667" style="337" customWidth="1"/>
    <col min="12809" max="13058" width="8.88333333333333" style="337"/>
    <col min="13059" max="13059" width="8.33333333333333" style="337" customWidth="1"/>
    <col min="13060" max="13060" width="10.775" style="337" customWidth="1"/>
    <col min="13061" max="13063" width="8.88333333333333" style="337"/>
    <col min="13064" max="13064" width="11.4416666666667" style="337" customWidth="1"/>
    <col min="13065" max="13314" width="8.88333333333333" style="337"/>
    <col min="13315" max="13315" width="8.33333333333333" style="337" customWidth="1"/>
    <col min="13316" max="13316" width="10.775" style="337" customWidth="1"/>
    <col min="13317" max="13319" width="8.88333333333333" style="337"/>
    <col min="13320" max="13320" width="11.4416666666667" style="337" customWidth="1"/>
    <col min="13321" max="13570" width="8.88333333333333" style="337"/>
    <col min="13571" max="13571" width="8.33333333333333" style="337" customWidth="1"/>
    <col min="13572" max="13572" width="10.775" style="337" customWidth="1"/>
    <col min="13573" max="13575" width="8.88333333333333" style="337"/>
    <col min="13576" max="13576" width="11.4416666666667" style="337" customWidth="1"/>
    <col min="13577" max="13826" width="8.88333333333333" style="337"/>
    <col min="13827" max="13827" width="8.33333333333333" style="337" customWidth="1"/>
    <col min="13828" max="13828" width="10.775" style="337" customWidth="1"/>
    <col min="13829" max="13831" width="8.88333333333333" style="337"/>
    <col min="13832" max="13832" width="11.4416666666667" style="337" customWidth="1"/>
    <col min="13833" max="14082" width="8.88333333333333" style="337"/>
    <col min="14083" max="14083" width="8.33333333333333" style="337" customWidth="1"/>
    <col min="14084" max="14084" width="10.775" style="337" customWidth="1"/>
    <col min="14085" max="14087" width="8.88333333333333" style="337"/>
    <col min="14088" max="14088" width="11.4416666666667" style="337" customWidth="1"/>
    <col min="14089" max="14338" width="8.88333333333333" style="337"/>
    <col min="14339" max="14339" width="8.33333333333333" style="337" customWidth="1"/>
    <col min="14340" max="14340" width="10.775" style="337" customWidth="1"/>
    <col min="14341" max="14343" width="8.88333333333333" style="337"/>
    <col min="14344" max="14344" width="11.4416666666667" style="337" customWidth="1"/>
    <col min="14345" max="14594" width="8.88333333333333" style="337"/>
    <col min="14595" max="14595" width="8.33333333333333" style="337" customWidth="1"/>
    <col min="14596" max="14596" width="10.775" style="337" customWidth="1"/>
    <col min="14597" max="14599" width="8.88333333333333" style="337"/>
    <col min="14600" max="14600" width="11.4416666666667" style="337" customWidth="1"/>
    <col min="14601" max="14850" width="8.88333333333333" style="337"/>
    <col min="14851" max="14851" width="8.33333333333333" style="337" customWidth="1"/>
    <col min="14852" max="14852" width="10.775" style="337" customWidth="1"/>
    <col min="14853" max="14855" width="8.88333333333333" style="337"/>
    <col min="14856" max="14856" width="11.4416666666667" style="337" customWidth="1"/>
    <col min="14857" max="15106" width="8.88333333333333" style="337"/>
    <col min="15107" max="15107" width="8.33333333333333" style="337" customWidth="1"/>
    <col min="15108" max="15108" width="10.775" style="337" customWidth="1"/>
    <col min="15109" max="15111" width="8.88333333333333" style="337"/>
    <col min="15112" max="15112" width="11.4416666666667" style="337" customWidth="1"/>
    <col min="15113" max="15362" width="8.88333333333333" style="337"/>
    <col min="15363" max="15363" width="8.33333333333333" style="337" customWidth="1"/>
    <col min="15364" max="15364" width="10.775" style="337" customWidth="1"/>
    <col min="15365" max="15367" width="8.88333333333333" style="337"/>
    <col min="15368" max="15368" width="11.4416666666667" style="337" customWidth="1"/>
    <col min="15369" max="15618" width="8.88333333333333" style="337"/>
    <col min="15619" max="15619" width="8.33333333333333" style="337" customWidth="1"/>
    <col min="15620" max="15620" width="10.775" style="337" customWidth="1"/>
    <col min="15621" max="15623" width="8.88333333333333" style="337"/>
    <col min="15624" max="15624" width="11.4416666666667" style="337" customWidth="1"/>
    <col min="15625" max="15874" width="8.88333333333333" style="337"/>
    <col min="15875" max="15875" width="8.33333333333333" style="337" customWidth="1"/>
    <col min="15876" max="15876" width="10.775" style="337" customWidth="1"/>
    <col min="15877" max="15879" width="8.88333333333333" style="337"/>
    <col min="15880" max="15880" width="11.4416666666667" style="337" customWidth="1"/>
    <col min="15881" max="16130" width="8.88333333333333" style="337"/>
    <col min="16131" max="16131" width="8.33333333333333" style="337" customWidth="1"/>
    <col min="16132" max="16132" width="10.775" style="337" customWidth="1"/>
    <col min="16133" max="16135" width="8.88333333333333" style="337"/>
    <col min="16136" max="16136" width="11.4416666666667" style="337" customWidth="1"/>
    <col min="16137" max="16384" width="8.88333333333333" style="337"/>
  </cols>
  <sheetData>
    <row r="1" spans="1:1">
      <c r="A1" s="337" t="s">
        <v>1188</v>
      </c>
    </row>
    <row r="2" ht="24" customHeight="1" spans="1:9">
      <c r="A2" s="299" t="s">
        <v>1189</v>
      </c>
      <c r="B2" s="300"/>
      <c r="C2" s="300"/>
      <c r="D2" s="300"/>
      <c r="E2" s="300"/>
      <c r="F2" s="300"/>
      <c r="G2" s="300"/>
      <c r="H2" s="300"/>
      <c r="I2" s="300"/>
    </row>
    <row r="3" ht="24" customHeight="1" spans="1:9">
      <c r="A3" s="300"/>
      <c r="B3" s="300"/>
      <c r="C3" s="300"/>
      <c r="D3" s="300"/>
      <c r="E3" s="300"/>
      <c r="F3" s="300"/>
      <c r="G3" s="300"/>
      <c r="H3" s="300"/>
      <c r="I3" s="300"/>
    </row>
    <row r="4" s="287" customFormat="1" ht="16.5" customHeight="1" spans="1:9">
      <c r="A4" s="301" t="s">
        <v>676</v>
      </c>
      <c r="B4" s="302" t="s">
        <v>1190</v>
      </c>
      <c r="C4" s="303"/>
      <c r="D4" s="303"/>
      <c r="E4" s="303"/>
      <c r="F4" s="303"/>
      <c r="G4" s="303"/>
      <c r="H4" s="303"/>
      <c r="I4" s="303"/>
    </row>
    <row r="5" s="287" customFormat="1" ht="16.5" customHeight="1" spans="1:9">
      <c r="A5" s="304" t="s">
        <v>679</v>
      </c>
      <c r="B5" s="302"/>
      <c r="C5" s="303"/>
      <c r="D5" s="303"/>
      <c r="E5" s="303"/>
      <c r="F5" s="303"/>
      <c r="G5" s="303"/>
      <c r="H5" s="303"/>
      <c r="I5" s="303"/>
    </row>
    <row r="6" s="287" customFormat="1" ht="16.5" customHeight="1" spans="1:9">
      <c r="A6" s="306" t="s">
        <v>680</v>
      </c>
      <c r="B6" s="306" t="s">
        <v>681</v>
      </c>
      <c r="C6" s="306"/>
      <c r="D6" s="306"/>
      <c r="E6" s="306"/>
      <c r="F6" s="303" t="s">
        <v>682</v>
      </c>
      <c r="G6" s="306" t="s">
        <v>549</v>
      </c>
      <c r="H6" s="306"/>
      <c r="I6" s="306"/>
    </row>
    <row r="7" s="287" customFormat="1" ht="16.5" customHeight="1" spans="1:9">
      <c r="A7" s="303" t="s">
        <v>685</v>
      </c>
      <c r="B7" s="306"/>
      <c r="C7" s="306"/>
      <c r="D7" s="303" t="s">
        <v>143</v>
      </c>
      <c r="E7" s="303" t="s">
        <v>145</v>
      </c>
      <c r="F7" s="307" t="s">
        <v>145</v>
      </c>
      <c r="G7" s="307" t="s">
        <v>146</v>
      </c>
      <c r="H7" s="307" t="s">
        <v>147</v>
      </c>
      <c r="I7" s="307" t="s">
        <v>148</v>
      </c>
    </row>
    <row r="8" s="287" customFormat="1" ht="16.5" customHeight="1" spans="1:9">
      <c r="A8" s="303"/>
      <c r="B8" s="306"/>
      <c r="C8" s="306"/>
      <c r="D8" s="303" t="s">
        <v>157</v>
      </c>
      <c r="E8" s="303" t="s">
        <v>157</v>
      </c>
      <c r="F8" s="307" t="s">
        <v>158</v>
      </c>
      <c r="G8" s="307"/>
      <c r="H8" s="307"/>
      <c r="I8" s="307"/>
    </row>
    <row r="9" s="287" customFormat="1" ht="16.5" customHeight="1" spans="1:9">
      <c r="A9" s="303"/>
      <c r="B9" s="306" t="s">
        <v>687</v>
      </c>
      <c r="C9" s="306"/>
      <c r="D9" s="306"/>
      <c r="E9" s="338">
        <f>E10+E11</f>
        <v>634</v>
      </c>
      <c r="F9" s="338">
        <f>470.16-114.3</f>
        <v>355.86</v>
      </c>
      <c r="G9" s="307">
        <v>10</v>
      </c>
      <c r="H9" s="339">
        <f>F9/E9</f>
        <v>0.561293375394322</v>
      </c>
      <c r="I9" s="307">
        <v>4</v>
      </c>
    </row>
    <row r="10" s="287" customFormat="1" ht="16.5" customHeight="1" spans="1:9">
      <c r="A10" s="303"/>
      <c r="B10" s="306" t="s">
        <v>688</v>
      </c>
      <c r="C10" s="306"/>
      <c r="D10" s="306"/>
      <c r="E10" s="340">
        <f>87.44+314-87.44</f>
        <v>314</v>
      </c>
      <c r="F10" s="340">
        <f>F9-F11</f>
        <v>35.86</v>
      </c>
      <c r="G10" s="303"/>
      <c r="H10" s="306"/>
      <c r="I10" s="306"/>
    </row>
    <row r="11" s="287" customFormat="1" ht="16.5" customHeight="1" spans="1:9">
      <c r="A11" s="303"/>
      <c r="B11" s="311" t="s">
        <v>689</v>
      </c>
      <c r="C11" s="311"/>
      <c r="D11" s="306"/>
      <c r="E11" s="307">
        <f>60.65+320-60.65</f>
        <v>320</v>
      </c>
      <c r="F11" s="307">
        <f>380.65-60.65</f>
        <v>320</v>
      </c>
      <c r="G11" s="303"/>
      <c r="H11" s="306"/>
      <c r="I11" s="306"/>
    </row>
    <row r="12" s="287" customFormat="1" ht="16.5" customHeight="1" spans="1:9">
      <c r="A12" s="303"/>
      <c r="B12" s="312" t="s">
        <v>691</v>
      </c>
      <c r="C12" s="312"/>
      <c r="D12" s="306"/>
      <c r="E12" s="306"/>
      <c r="F12" s="306"/>
      <c r="G12" s="306"/>
      <c r="H12" s="306"/>
      <c r="I12" s="306"/>
    </row>
    <row r="13" s="287" customFormat="1" ht="16.5" customHeight="1" spans="1:9">
      <c r="A13" s="303" t="s">
        <v>176</v>
      </c>
      <c r="B13" s="303" t="s">
        <v>177</v>
      </c>
      <c r="C13" s="303"/>
      <c r="D13" s="303"/>
      <c r="E13" s="303"/>
      <c r="F13" s="303" t="s">
        <v>178</v>
      </c>
      <c r="G13" s="303"/>
      <c r="H13" s="303"/>
      <c r="I13" s="303"/>
    </row>
    <row r="14" s="287" customFormat="1" ht="125.25" customHeight="1" spans="1:9">
      <c r="A14" s="303"/>
      <c r="B14" s="336" t="s">
        <v>1119</v>
      </c>
      <c r="C14" s="336"/>
      <c r="D14" s="336"/>
      <c r="E14" s="336"/>
      <c r="F14" s="336" t="s">
        <v>1120</v>
      </c>
      <c r="G14" s="336"/>
      <c r="H14" s="336"/>
      <c r="I14" s="336"/>
    </row>
    <row r="15" s="287" customFormat="1" ht="16.5" customHeight="1" spans="1:9">
      <c r="A15" s="303" t="s">
        <v>194</v>
      </c>
      <c r="B15" s="303" t="s">
        <v>195</v>
      </c>
      <c r="C15" s="303" t="s">
        <v>196</v>
      </c>
      <c r="D15" s="303" t="s">
        <v>197</v>
      </c>
      <c r="E15" s="301" t="s">
        <v>368</v>
      </c>
      <c r="F15" s="301" t="s">
        <v>369</v>
      </c>
      <c r="G15" s="303" t="s">
        <v>146</v>
      </c>
      <c r="H15" s="303" t="s">
        <v>148</v>
      </c>
      <c r="I15" s="301" t="s">
        <v>445</v>
      </c>
    </row>
    <row r="16" s="287" customFormat="1" ht="16.5" customHeight="1" spans="1:9">
      <c r="A16" s="341"/>
      <c r="B16" s="303"/>
      <c r="C16" s="303"/>
      <c r="D16" s="303"/>
      <c r="E16" s="269"/>
      <c r="F16" s="269"/>
      <c r="G16" s="303"/>
      <c r="H16" s="303"/>
      <c r="I16" s="285"/>
    </row>
    <row r="17" s="287" customFormat="1" ht="16.5" customHeight="1" spans="1:9">
      <c r="A17" s="341"/>
      <c r="B17" s="303"/>
      <c r="C17" s="303"/>
      <c r="D17" s="303"/>
      <c r="E17" s="271"/>
      <c r="F17" s="271"/>
      <c r="G17" s="303"/>
      <c r="H17" s="303"/>
      <c r="I17" s="286"/>
    </row>
    <row r="18" s="287" customFormat="1" ht="16.5" customHeight="1" spans="1:9">
      <c r="A18" s="341"/>
      <c r="B18" s="303" t="s">
        <v>755</v>
      </c>
      <c r="C18" s="303" t="s">
        <v>447</v>
      </c>
      <c r="D18" s="318" t="s">
        <v>1191</v>
      </c>
      <c r="E18" s="321" t="s">
        <v>1122</v>
      </c>
      <c r="F18" s="321" t="s">
        <v>645</v>
      </c>
      <c r="G18" s="321">
        <v>5</v>
      </c>
      <c r="H18" s="322">
        <v>5</v>
      </c>
      <c r="I18" s="306"/>
    </row>
    <row r="19" s="287" customFormat="1" ht="16.5" customHeight="1" spans="1:9">
      <c r="A19" s="341"/>
      <c r="B19" s="341"/>
      <c r="C19" s="303"/>
      <c r="D19" s="318" t="s">
        <v>1124</v>
      </c>
      <c r="E19" s="321" t="s">
        <v>1192</v>
      </c>
      <c r="F19" s="321" t="s">
        <v>1192</v>
      </c>
      <c r="G19" s="321">
        <v>3</v>
      </c>
      <c r="H19" s="322">
        <v>3</v>
      </c>
      <c r="I19" s="306"/>
    </row>
    <row r="20" s="287" customFormat="1" ht="42" customHeight="1" spans="1:9">
      <c r="A20" s="341"/>
      <c r="B20" s="341"/>
      <c r="C20" s="303"/>
      <c r="D20" s="318" t="s">
        <v>1127</v>
      </c>
      <c r="E20" s="319" t="s">
        <v>1128</v>
      </c>
      <c r="F20" s="319">
        <v>1</v>
      </c>
      <c r="G20" s="321">
        <v>3</v>
      </c>
      <c r="H20" s="322">
        <v>3</v>
      </c>
      <c r="I20" s="306"/>
    </row>
    <row r="21" s="287" customFormat="1" ht="16.5" customHeight="1" spans="1:9">
      <c r="A21" s="341"/>
      <c r="B21" s="341"/>
      <c r="C21" s="303"/>
      <c r="D21" s="318" t="s">
        <v>1131</v>
      </c>
      <c r="E21" s="321" t="s">
        <v>1132</v>
      </c>
      <c r="F21" s="321" t="s">
        <v>1133</v>
      </c>
      <c r="G21" s="321">
        <v>5</v>
      </c>
      <c r="H21" s="321">
        <v>5</v>
      </c>
      <c r="I21" s="306"/>
    </row>
    <row r="22" s="287" customFormat="1" ht="16.5" customHeight="1" spans="1:9">
      <c r="A22" s="341"/>
      <c r="B22" s="341"/>
      <c r="C22" s="303" t="s">
        <v>458</v>
      </c>
      <c r="D22" s="342" t="s">
        <v>254</v>
      </c>
      <c r="E22" s="325">
        <v>1</v>
      </c>
      <c r="F22" s="325">
        <v>1</v>
      </c>
      <c r="G22" s="343">
        <v>3</v>
      </c>
      <c r="H22" s="326">
        <v>3</v>
      </c>
      <c r="I22" s="306"/>
    </row>
    <row r="23" s="287" customFormat="1" ht="16.5" customHeight="1" spans="1:9">
      <c r="A23" s="341"/>
      <c r="B23" s="341"/>
      <c r="C23" s="303"/>
      <c r="D23" s="324" t="s">
        <v>258</v>
      </c>
      <c r="E23" s="344">
        <v>1</v>
      </c>
      <c r="F23" s="345">
        <v>1</v>
      </c>
      <c r="G23" s="343">
        <v>7</v>
      </c>
      <c r="H23" s="326">
        <v>6</v>
      </c>
      <c r="I23" s="336"/>
    </row>
    <row r="24" s="287" customFormat="1" ht="48" customHeight="1" spans="1:9">
      <c r="A24" s="341"/>
      <c r="B24" s="341"/>
      <c r="C24" s="303"/>
      <c r="D24" s="324" t="s">
        <v>1136</v>
      </c>
      <c r="E24" s="344" t="s">
        <v>1137</v>
      </c>
      <c r="F24" s="345" t="s">
        <v>1137</v>
      </c>
      <c r="G24" s="343">
        <v>3</v>
      </c>
      <c r="H24" s="326">
        <v>3</v>
      </c>
      <c r="I24" s="336"/>
    </row>
    <row r="25" s="287" customFormat="1" ht="48" customHeight="1" spans="1:9">
      <c r="A25" s="341"/>
      <c r="B25" s="341"/>
      <c r="C25" s="303"/>
      <c r="D25" s="324" t="s">
        <v>1139</v>
      </c>
      <c r="E25" s="344" t="s">
        <v>1140</v>
      </c>
      <c r="F25" s="345" t="s">
        <v>1140</v>
      </c>
      <c r="G25" s="343">
        <v>3</v>
      </c>
      <c r="H25" s="326">
        <v>3</v>
      </c>
      <c r="I25" s="336"/>
    </row>
    <row r="26" s="287" customFormat="1" ht="48" customHeight="1" spans="1:9">
      <c r="A26" s="341"/>
      <c r="B26" s="341"/>
      <c r="C26" s="303"/>
      <c r="D26" s="324" t="s">
        <v>1142</v>
      </c>
      <c r="E26" s="344" t="s">
        <v>1143</v>
      </c>
      <c r="F26" s="345" t="s">
        <v>1143</v>
      </c>
      <c r="G26" s="343">
        <v>3</v>
      </c>
      <c r="H26" s="326">
        <v>3</v>
      </c>
      <c r="I26" s="336"/>
    </row>
    <row r="27" s="287" customFormat="1" ht="16.5" customHeight="1" spans="1:9">
      <c r="A27" s="341"/>
      <c r="B27" s="341"/>
      <c r="C27" s="303"/>
      <c r="D27" s="318" t="s">
        <v>1145</v>
      </c>
      <c r="E27" s="346" t="s">
        <v>1146</v>
      </c>
      <c r="F27" s="346" t="s">
        <v>1146</v>
      </c>
      <c r="G27" s="321">
        <v>5</v>
      </c>
      <c r="H27" s="321">
        <v>5</v>
      </c>
      <c r="I27" s="306"/>
    </row>
    <row r="28" s="287" customFormat="1" ht="22.8" customHeight="1" spans="1:9">
      <c r="A28" s="341"/>
      <c r="B28" s="341"/>
      <c r="C28" s="303"/>
      <c r="D28" s="318" t="s">
        <v>1148</v>
      </c>
      <c r="E28" s="320">
        <v>0.9</v>
      </c>
      <c r="F28" s="320">
        <v>1</v>
      </c>
      <c r="G28" s="321">
        <v>5</v>
      </c>
      <c r="H28" s="321">
        <v>5</v>
      </c>
      <c r="I28" s="306"/>
    </row>
    <row r="29" s="287" customFormat="1" ht="16.5" customHeight="1" spans="1:9">
      <c r="A29" s="341"/>
      <c r="B29" s="341"/>
      <c r="C29" s="303" t="s">
        <v>463</v>
      </c>
      <c r="D29" s="318" t="s">
        <v>1150</v>
      </c>
      <c r="E29" s="320">
        <v>1</v>
      </c>
      <c r="F29" s="320">
        <v>1</v>
      </c>
      <c r="G29" s="321">
        <v>5</v>
      </c>
      <c r="H29" s="322">
        <v>5</v>
      </c>
      <c r="I29" s="306"/>
    </row>
    <row r="30" s="287" customFormat="1" ht="16.5" customHeight="1" spans="1:9">
      <c r="A30" s="341"/>
      <c r="B30" s="341"/>
      <c r="C30" s="303"/>
      <c r="D30" s="306" t="s">
        <v>1193</v>
      </c>
      <c r="E30" s="347">
        <v>1</v>
      </c>
      <c r="F30" s="347">
        <v>1</v>
      </c>
      <c r="G30" s="303">
        <v>5</v>
      </c>
      <c r="H30" s="303">
        <v>5</v>
      </c>
      <c r="I30" s="306"/>
    </row>
    <row r="31" s="287" customFormat="1" ht="16.5" customHeight="1" spans="1:9">
      <c r="A31" s="341"/>
      <c r="B31" s="341"/>
      <c r="C31" s="303" t="s">
        <v>474</v>
      </c>
      <c r="D31" s="348" t="s">
        <v>709</v>
      </c>
      <c r="E31" s="329" t="s">
        <v>370</v>
      </c>
      <c r="F31" s="320">
        <v>1</v>
      </c>
      <c r="G31" s="303">
        <v>5</v>
      </c>
      <c r="H31" s="303">
        <v>5</v>
      </c>
      <c r="I31" s="306"/>
    </row>
    <row r="32" s="287" customFormat="1" ht="14.4" hidden="1" customHeight="1" spans="1:9">
      <c r="A32" s="341"/>
      <c r="B32" s="349"/>
      <c r="C32" s="303"/>
      <c r="D32" s="330" t="s">
        <v>41</v>
      </c>
      <c r="E32" s="329"/>
      <c r="F32" s="303"/>
      <c r="G32" s="303"/>
      <c r="H32" s="303"/>
      <c r="I32" s="306"/>
    </row>
    <row r="33" s="287" customFormat="1" ht="15.6" hidden="1" customHeight="1" spans="1:9">
      <c r="A33" s="341"/>
      <c r="B33" s="303" t="s">
        <v>710</v>
      </c>
      <c r="C33" s="303" t="s">
        <v>293</v>
      </c>
      <c r="D33" s="330"/>
      <c r="E33" s="329"/>
      <c r="F33" s="303"/>
      <c r="G33" s="303"/>
      <c r="H33" s="303"/>
      <c r="I33" s="306"/>
    </row>
    <row r="34" s="287" customFormat="1" ht="15.6" hidden="1" customHeight="1" spans="1:9">
      <c r="A34" s="341"/>
      <c r="B34" s="327"/>
      <c r="C34" s="303" t="s">
        <v>296</v>
      </c>
      <c r="D34" s="330" t="s">
        <v>41</v>
      </c>
      <c r="E34" s="343"/>
      <c r="F34" s="327"/>
      <c r="G34" s="303"/>
      <c r="H34" s="303"/>
      <c r="I34" s="306"/>
    </row>
    <row r="35" s="287" customFormat="1" ht="16.5" customHeight="1" spans="1:9">
      <c r="A35" s="341"/>
      <c r="B35" s="327"/>
      <c r="C35" s="303" t="s">
        <v>299</v>
      </c>
      <c r="D35" s="326" t="s">
        <v>335</v>
      </c>
      <c r="E35" s="350" t="s">
        <v>336</v>
      </c>
      <c r="F35" s="310">
        <v>0.7742</v>
      </c>
      <c r="G35" s="303">
        <v>5</v>
      </c>
      <c r="H35" s="303">
        <v>5</v>
      </c>
      <c r="I35" s="306"/>
    </row>
    <row r="36" s="287" customFormat="1" ht="16.5" customHeight="1" spans="1:9">
      <c r="A36" s="341"/>
      <c r="B36" s="327"/>
      <c r="C36" s="307"/>
      <c r="D36" s="326" t="s">
        <v>337</v>
      </c>
      <c r="E36" s="350">
        <v>1</v>
      </c>
      <c r="F36" s="310">
        <v>1</v>
      </c>
      <c r="G36" s="303">
        <v>5</v>
      </c>
      <c r="H36" s="303">
        <v>5</v>
      </c>
      <c r="I36" s="306"/>
    </row>
    <row r="37" s="287" customFormat="1" ht="16.5" customHeight="1" spans="1:9">
      <c r="A37" s="341"/>
      <c r="B37" s="327"/>
      <c r="C37" s="307"/>
      <c r="D37" s="326" t="s">
        <v>338</v>
      </c>
      <c r="E37" s="350">
        <v>1</v>
      </c>
      <c r="F37" s="310">
        <v>1</v>
      </c>
      <c r="G37" s="303">
        <v>5</v>
      </c>
      <c r="H37" s="303">
        <v>5</v>
      </c>
      <c r="I37" s="306"/>
    </row>
    <row r="38" s="287" customFormat="1" ht="28.5" customHeight="1" spans="1:9">
      <c r="A38" s="341"/>
      <c r="B38" s="327"/>
      <c r="C38" s="303" t="s">
        <v>316</v>
      </c>
      <c r="D38" s="307" t="s">
        <v>346</v>
      </c>
      <c r="E38" s="321" t="s">
        <v>334</v>
      </c>
      <c r="F38" s="321" t="s">
        <v>334</v>
      </c>
      <c r="G38" s="303">
        <v>5</v>
      </c>
      <c r="H38" s="303">
        <v>5</v>
      </c>
      <c r="I38" s="306"/>
    </row>
    <row r="39" s="287" customFormat="1" ht="28.5" customHeight="1" spans="1:9">
      <c r="A39" s="341"/>
      <c r="B39" s="303" t="s">
        <v>386</v>
      </c>
      <c r="C39" s="303" t="s">
        <v>325</v>
      </c>
      <c r="D39" s="306" t="s">
        <v>1194</v>
      </c>
      <c r="E39" s="320">
        <v>0.9</v>
      </c>
      <c r="F39" s="320">
        <v>0.95</v>
      </c>
      <c r="G39" s="303">
        <v>10</v>
      </c>
      <c r="H39" s="303">
        <v>10</v>
      </c>
      <c r="I39" s="306"/>
    </row>
    <row r="40" s="287" customFormat="1" ht="16.5" customHeight="1" spans="1:9">
      <c r="A40" s="303" t="s">
        <v>330</v>
      </c>
      <c r="B40" s="303"/>
      <c r="C40" s="303"/>
      <c r="D40" s="303"/>
      <c r="E40" s="303"/>
      <c r="F40" s="303"/>
      <c r="G40" s="303">
        <f>SUM(G18:G39)+G9</f>
        <v>100</v>
      </c>
      <c r="H40" s="303">
        <f>SUM(H18:H39)+I9</f>
        <v>93</v>
      </c>
      <c r="I40" s="306"/>
    </row>
    <row r="41" s="287" customFormat="1" ht="27.6" customHeight="1" spans="4:4">
      <c r="D41" s="335"/>
    </row>
    <row r="42" ht="13.5" spans="1:9">
      <c r="A42" s="351"/>
      <c r="B42" s="351"/>
      <c r="C42" s="351"/>
      <c r="D42" s="352"/>
      <c r="E42" s="351"/>
      <c r="F42" s="351"/>
      <c r="G42" s="351"/>
      <c r="H42" s="351"/>
      <c r="I42" s="351"/>
    </row>
  </sheetData>
  <mergeCells count="35">
    <mergeCell ref="B6:E6"/>
    <mergeCell ref="G6:I6"/>
    <mergeCell ref="B9:C9"/>
    <mergeCell ref="B10:C10"/>
    <mergeCell ref="B11:C11"/>
    <mergeCell ref="B12:C12"/>
    <mergeCell ref="B13:E13"/>
    <mergeCell ref="F13:I13"/>
    <mergeCell ref="B14:E14"/>
    <mergeCell ref="F14:I14"/>
    <mergeCell ref="A40:F40"/>
    <mergeCell ref="A7:A12"/>
    <mergeCell ref="A13:A14"/>
    <mergeCell ref="A15:A39"/>
    <mergeCell ref="B15:B17"/>
    <mergeCell ref="B18:B31"/>
    <mergeCell ref="B33:B38"/>
    <mergeCell ref="C15:C17"/>
    <mergeCell ref="C18:C21"/>
    <mergeCell ref="C22:C28"/>
    <mergeCell ref="C29:C30"/>
    <mergeCell ref="C31:C32"/>
    <mergeCell ref="C35:C37"/>
    <mergeCell ref="D15:D17"/>
    <mergeCell ref="E15:E17"/>
    <mergeCell ref="F15:F17"/>
    <mergeCell ref="G7:G8"/>
    <mergeCell ref="G15:G17"/>
    <mergeCell ref="H7:H8"/>
    <mergeCell ref="H15:H17"/>
    <mergeCell ref="I7:I8"/>
    <mergeCell ref="I15:I17"/>
    <mergeCell ref="A2:I3"/>
    <mergeCell ref="B4:I5"/>
    <mergeCell ref="B7:C8"/>
  </mergeCells>
  <printOptions horizontalCentered="1"/>
  <pageMargins left="0.393055555555556" right="0.393055555555556" top="0.55" bottom="0.393055555555556" header="0.511805555555556" footer="0.459722222222222"/>
  <pageSetup paperSize="9" scale="80" orientation="portrait"/>
  <headerFooter alignWithMargins="0" scaleWithDoc="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39"/>
  <sheetViews>
    <sheetView view="pageBreakPreview" zoomScaleNormal="100" zoomScaleSheetLayoutView="100" topLeftCell="A28" workbookViewId="0">
      <selection activeCell="I50" sqref="I50"/>
    </sheetView>
  </sheetViews>
  <sheetFormatPr defaultColWidth="9" defaultRowHeight="14.25"/>
  <cols>
    <col min="1" max="1" width="8.33333333333333" style="297" customWidth="1"/>
    <col min="2" max="2" width="8.88333333333333" style="297"/>
    <col min="3" max="3" width="11" style="297" customWidth="1"/>
    <col min="4" max="4" width="18" style="298" customWidth="1"/>
    <col min="5" max="6" width="12.2166666666667" style="297" customWidth="1"/>
    <col min="7" max="8" width="7.775" style="297" customWidth="1"/>
    <col min="9" max="9" width="8.66666666666667" style="297" customWidth="1"/>
    <col min="10" max="258" width="8.88333333333333" style="297"/>
    <col min="259" max="259" width="8.775" style="297" customWidth="1"/>
    <col min="260" max="260" width="15.4416666666667" style="297" customWidth="1"/>
    <col min="261" max="262" width="8.88333333333333" style="297"/>
    <col min="263" max="263" width="7.775" style="297" customWidth="1"/>
    <col min="264" max="265" width="10.2166666666667" style="297" customWidth="1"/>
    <col min="266" max="514" width="8.88333333333333" style="297"/>
    <col min="515" max="515" width="8.775" style="297" customWidth="1"/>
    <col min="516" max="516" width="15.4416666666667" style="297" customWidth="1"/>
    <col min="517" max="518" width="8.88333333333333" style="297"/>
    <col min="519" max="519" width="7.775" style="297" customWidth="1"/>
    <col min="520" max="521" width="10.2166666666667" style="297" customWidth="1"/>
    <col min="522" max="770" width="8.88333333333333" style="297"/>
    <col min="771" max="771" width="8.775" style="297" customWidth="1"/>
    <col min="772" max="772" width="15.4416666666667" style="297" customWidth="1"/>
    <col min="773" max="774" width="8.88333333333333" style="297"/>
    <col min="775" max="775" width="7.775" style="297" customWidth="1"/>
    <col min="776" max="777" width="10.2166666666667" style="297" customWidth="1"/>
    <col min="778" max="1026" width="8.88333333333333" style="297"/>
    <col min="1027" max="1027" width="8.775" style="297" customWidth="1"/>
    <col min="1028" max="1028" width="15.4416666666667" style="297" customWidth="1"/>
    <col min="1029" max="1030" width="8.88333333333333" style="297"/>
    <col min="1031" max="1031" width="7.775" style="297" customWidth="1"/>
    <col min="1032" max="1033" width="10.2166666666667" style="297" customWidth="1"/>
    <col min="1034" max="1282" width="8.88333333333333" style="297"/>
    <col min="1283" max="1283" width="8.775" style="297" customWidth="1"/>
    <col min="1284" max="1284" width="15.4416666666667" style="297" customWidth="1"/>
    <col min="1285" max="1286" width="8.88333333333333" style="297"/>
    <col min="1287" max="1287" width="7.775" style="297" customWidth="1"/>
    <col min="1288" max="1289" width="10.2166666666667" style="297" customWidth="1"/>
    <col min="1290" max="1538" width="8.88333333333333" style="297"/>
    <col min="1539" max="1539" width="8.775" style="297" customWidth="1"/>
    <col min="1540" max="1540" width="15.4416666666667" style="297" customWidth="1"/>
    <col min="1541" max="1542" width="8.88333333333333" style="297"/>
    <col min="1543" max="1543" width="7.775" style="297" customWidth="1"/>
    <col min="1544" max="1545" width="10.2166666666667" style="297" customWidth="1"/>
    <col min="1546" max="1794" width="8.88333333333333" style="297"/>
    <col min="1795" max="1795" width="8.775" style="297" customWidth="1"/>
    <col min="1796" max="1796" width="15.4416666666667" style="297" customWidth="1"/>
    <col min="1797" max="1798" width="8.88333333333333" style="297"/>
    <col min="1799" max="1799" width="7.775" style="297" customWidth="1"/>
    <col min="1800" max="1801" width="10.2166666666667" style="297" customWidth="1"/>
    <col min="1802" max="2050" width="8.88333333333333" style="297"/>
    <col min="2051" max="2051" width="8.775" style="297" customWidth="1"/>
    <col min="2052" max="2052" width="15.4416666666667" style="297" customWidth="1"/>
    <col min="2053" max="2054" width="8.88333333333333" style="297"/>
    <col min="2055" max="2055" width="7.775" style="297" customWidth="1"/>
    <col min="2056" max="2057" width="10.2166666666667" style="297" customWidth="1"/>
    <col min="2058" max="2306" width="8.88333333333333" style="297"/>
    <col min="2307" max="2307" width="8.775" style="297" customWidth="1"/>
    <col min="2308" max="2308" width="15.4416666666667" style="297" customWidth="1"/>
    <col min="2309" max="2310" width="8.88333333333333" style="297"/>
    <col min="2311" max="2311" width="7.775" style="297" customWidth="1"/>
    <col min="2312" max="2313" width="10.2166666666667" style="297" customWidth="1"/>
    <col min="2314" max="2562" width="8.88333333333333" style="297"/>
    <col min="2563" max="2563" width="8.775" style="297" customWidth="1"/>
    <col min="2564" max="2564" width="15.4416666666667" style="297" customWidth="1"/>
    <col min="2565" max="2566" width="8.88333333333333" style="297"/>
    <col min="2567" max="2567" width="7.775" style="297" customWidth="1"/>
    <col min="2568" max="2569" width="10.2166666666667" style="297" customWidth="1"/>
    <col min="2570" max="2818" width="8.88333333333333" style="297"/>
    <col min="2819" max="2819" width="8.775" style="297" customWidth="1"/>
    <col min="2820" max="2820" width="15.4416666666667" style="297" customWidth="1"/>
    <col min="2821" max="2822" width="8.88333333333333" style="297"/>
    <col min="2823" max="2823" width="7.775" style="297" customWidth="1"/>
    <col min="2824" max="2825" width="10.2166666666667" style="297" customWidth="1"/>
    <col min="2826" max="3074" width="8.88333333333333" style="297"/>
    <col min="3075" max="3075" width="8.775" style="297" customWidth="1"/>
    <col min="3076" max="3076" width="15.4416666666667" style="297" customWidth="1"/>
    <col min="3077" max="3078" width="8.88333333333333" style="297"/>
    <col min="3079" max="3079" width="7.775" style="297" customWidth="1"/>
    <col min="3080" max="3081" width="10.2166666666667" style="297" customWidth="1"/>
    <col min="3082" max="3330" width="8.88333333333333" style="297"/>
    <col min="3331" max="3331" width="8.775" style="297" customWidth="1"/>
    <col min="3332" max="3332" width="15.4416666666667" style="297" customWidth="1"/>
    <col min="3333" max="3334" width="8.88333333333333" style="297"/>
    <col min="3335" max="3335" width="7.775" style="297" customWidth="1"/>
    <col min="3336" max="3337" width="10.2166666666667" style="297" customWidth="1"/>
    <col min="3338" max="3586" width="8.88333333333333" style="297"/>
    <col min="3587" max="3587" width="8.775" style="297" customWidth="1"/>
    <col min="3588" max="3588" width="15.4416666666667" style="297" customWidth="1"/>
    <col min="3589" max="3590" width="8.88333333333333" style="297"/>
    <col min="3591" max="3591" width="7.775" style="297" customWidth="1"/>
    <col min="3592" max="3593" width="10.2166666666667" style="297" customWidth="1"/>
    <col min="3594" max="3842" width="8.88333333333333" style="297"/>
    <col min="3843" max="3843" width="8.775" style="297" customWidth="1"/>
    <col min="3844" max="3844" width="15.4416666666667" style="297" customWidth="1"/>
    <col min="3845" max="3846" width="8.88333333333333" style="297"/>
    <col min="3847" max="3847" width="7.775" style="297" customWidth="1"/>
    <col min="3848" max="3849" width="10.2166666666667" style="297" customWidth="1"/>
    <col min="3850" max="4098" width="8.88333333333333" style="297"/>
    <col min="4099" max="4099" width="8.775" style="297" customWidth="1"/>
    <col min="4100" max="4100" width="15.4416666666667" style="297" customWidth="1"/>
    <col min="4101" max="4102" width="8.88333333333333" style="297"/>
    <col min="4103" max="4103" width="7.775" style="297" customWidth="1"/>
    <col min="4104" max="4105" width="10.2166666666667" style="297" customWidth="1"/>
    <col min="4106" max="4354" width="8.88333333333333" style="297"/>
    <col min="4355" max="4355" width="8.775" style="297" customWidth="1"/>
    <col min="4356" max="4356" width="15.4416666666667" style="297" customWidth="1"/>
    <col min="4357" max="4358" width="8.88333333333333" style="297"/>
    <col min="4359" max="4359" width="7.775" style="297" customWidth="1"/>
    <col min="4360" max="4361" width="10.2166666666667" style="297" customWidth="1"/>
    <col min="4362" max="4610" width="8.88333333333333" style="297"/>
    <col min="4611" max="4611" width="8.775" style="297" customWidth="1"/>
    <col min="4612" max="4612" width="15.4416666666667" style="297" customWidth="1"/>
    <col min="4613" max="4614" width="8.88333333333333" style="297"/>
    <col min="4615" max="4615" width="7.775" style="297" customWidth="1"/>
    <col min="4616" max="4617" width="10.2166666666667" style="297" customWidth="1"/>
    <col min="4618" max="4866" width="8.88333333333333" style="297"/>
    <col min="4867" max="4867" width="8.775" style="297" customWidth="1"/>
    <col min="4868" max="4868" width="15.4416666666667" style="297" customWidth="1"/>
    <col min="4869" max="4870" width="8.88333333333333" style="297"/>
    <col min="4871" max="4871" width="7.775" style="297" customWidth="1"/>
    <col min="4872" max="4873" width="10.2166666666667" style="297" customWidth="1"/>
    <col min="4874" max="5122" width="8.88333333333333" style="297"/>
    <col min="5123" max="5123" width="8.775" style="297" customWidth="1"/>
    <col min="5124" max="5124" width="15.4416666666667" style="297" customWidth="1"/>
    <col min="5125" max="5126" width="8.88333333333333" style="297"/>
    <col min="5127" max="5127" width="7.775" style="297" customWidth="1"/>
    <col min="5128" max="5129" width="10.2166666666667" style="297" customWidth="1"/>
    <col min="5130" max="5378" width="8.88333333333333" style="297"/>
    <col min="5379" max="5379" width="8.775" style="297" customWidth="1"/>
    <col min="5380" max="5380" width="15.4416666666667" style="297" customWidth="1"/>
    <col min="5381" max="5382" width="8.88333333333333" style="297"/>
    <col min="5383" max="5383" width="7.775" style="297" customWidth="1"/>
    <col min="5384" max="5385" width="10.2166666666667" style="297" customWidth="1"/>
    <col min="5386" max="5634" width="8.88333333333333" style="297"/>
    <col min="5635" max="5635" width="8.775" style="297" customWidth="1"/>
    <col min="5636" max="5636" width="15.4416666666667" style="297" customWidth="1"/>
    <col min="5637" max="5638" width="8.88333333333333" style="297"/>
    <col min="5639" max="5639" width="7.775" style="297" customWidth="1"/>
    <col min="5640" max="5641" width="10.2166666666667" style="297" customWidth="1"/>
    <col min="5642" max="5890" width="8.88333333333333" style="297"/>
    <col min="5891" max="5891" width="8.775" style="297" customWidth="1"/>
    <col min="5892" max="5892" width="15.4416666666667" style="297" customWidth="1"/>
    <col min="5893" max="5894" width="8.88333333333333" style="297"/>
    <col min="5895" max="5895" width="7.775" style="297" customWidth="1"/>
    <col min="5896" max="5897" width="10.2166666666667" style="297" customWidth="1"/>
    <col min="5898" max="6146" width="8.88333333333333" style="297"/>
    <col min="6147" max="6147" width="8.775" style="297" customWidth="1"/>
    <col min="6148" max="6148" width="15.4416666666667" style="297" customWidth="1"/>
    <col min="6149" max="6150" width="8.88333333333333" style="297"/>
    <col min="6151" max="6151" width="7.775" style="297" customWidth="1"/>
    <col min="6152" max="6153" width="10.2166666666667" style="297" customWidth="1"/>
    <col min="6154" max="6402" width="8.88333333333333" style="297"/>
    <col min="6403" max="6403" width="8.775" style="297" customWidth="1"/>
    <col min="6404" max="6404" width="15.4416666666667" style="297" customWidth="1"/>
    <col min="6405" max="6406" width="8.88333333333333" style="297"/>
    <col min="6407" max="6407" width="7.775" style="297" customWidth="1"/>
    <col min="6408" max="6409" width="10.2166666666667" style="297" customWidth="1"/>
    <col min="6410" max="6658" width="8.88333333333333" style="297"/>
    <col min="6659" max="6659" width="8.775" style="297" customWidth="1"/>
    <col min="6660" max="6660" width="15.4416666666667" style="297" customWidth="1"/>
    <col min="6661" max="6662" width="8.88333333333333" style="297"/>
    <col min="6663" max="6663" width="7.775" style="297" customWidth="1"/>
    <col min="6664" max="6665" width="10.2166666666667" style="297" customWidth="1"/>
    <col min="6666" max="6914" width="8.88333333333333" style="297"/>
    <col min="6915" max="6915" width="8.775" style="297" customWidth="1"/>
    <col min="6916" max="6916" width="15.4416666666667" style="297" customWidth="1"/>
    <col min="6917" max="6918" width="8.88333333333333" style="297"/>
    <col min="6919" max="6919" width="7.775" style="297" customWidth="1"/>
    <col min="6920" max="6921" width="10.2166666666667" style="297" customWidth="1"/>
    <col min="6922" max="7170" width="8.88333333333333" style="297"/>
    <col min="7171" max="7171" width="8.775" style="297" customWidth="1"/>
    <col min="7172" max="7172" width="15.4416666666667" style="297" customWidth="1"/>
    <col min="7173" max="7174" width="8.88333333333333" style="297"/>
    <col min="7175" max="7175" width="7.775" style="297" customWidth="1"/>
    <col min="7176" max="7177" width="10.2166666666667" style="297" customWidth="1"/>
    <col min="7178" max="7426" width="8.88333333333333" style="297"/>
    <col min="7427" max="7427" width="8.775" style="297" customWidth="1"/>
    <col min="7428" max="7428" width="15.4416666666667" style="297" customWidth="1"/>
    <col min="7429" max="7430" width="8.88333333333333" style="297"/>
    <col min="7431" max="7431" width="7.775" style="297" customWidth="1"/>
    <col min="7432" max="7433" width="10.2166666666667" style="297" customWidth="1"/>
    <col min="7434" max="7682" width="8.88333333333333" style="297"/>
    <col min="7683" max="7683" width="8.775" style="297" customWidth="1"/>
    <col min="7684" max="7684" width="15.4416666666667" style="297" customWidth="1"/>
    <col min="7685" max="7686" width="8.88333333333333" style="297"/>
    <col min="7687" max="7687" width="7.775" style="297" customWidth="1"/>
    <col min="7688" max="7689" width="10.2166666666667" style="297" customWidth="1"/>
    <col min="7690" max="7938" width="8.88333333333333" style="297"/>
    <col min="7939" max="7939" width="8.775" style="297" customWidth="1"/>
    <col min="7940" max="7940" width="15.4416666666667" style="297" customWidth="1"/>
    <col min="7941" max="7942" width="8.88333333333333" style="297"/>
    <col min="7943" max="7943" width="7.775" style="297" customWidth="1"/>
    <col min="7944" max="7945" width="10.2166666666667" style="297" customWidth="1"/>
    <col min="7946" max="8194" width="8.88333333333333" style="297"/>
    <col min="8195" max="8195" width="8.775" style="297" customWidth="1"/>
    <col min="8196" max="8196" width="15.4416666666667" style="297" customWidth="1"/>
    <col min="8197" max="8198" width="8.88333333333333" style="297"/>
    <col min="8199" max="8199" width="7.775" style="297" customWidth="1"/>
    <col min="8200" max="8201" width="10.2166666666667" style="297" customWidth="1"/>
    <col min="8202" max="8450" width="8.88333333333333" style="297"/>
    <col min="8451" max="8451" width="8.775" style="297" customWidth="1"/>
    <col min="8452" max="8452" width="15.4416666666667" style="297" customWidth="1"/>
    <col min="8453" max="8454" width="8.88333333333333" style="297"/>
    <col min="8455" max="8455" width="7.775" style="297" customWidth="1"/>
    <col min="8456" max="8457" width="10.2166666666667" style="297" customWidth="1"/>
    <col min="8458" max="8706" width="8.88333333333333" style="297"/>
    <col min="8707" max="8707" width="8.775" style="297" customWidth="1"/>
    <col min="8708" max="8708" width="15.4416666666667" style="297" customWidth="1"/>
    <col min="8709" max="8710" width="8.88333333333333" style="297"/>
    <col min="8711" max="8711" width="7.775" style="297" customWidth="1"/>
    <col min="8712" max="8713" width="10.2166666666667" style="297" customWidth="1"/>
    <col min="8714" max="8962" width="8.88333333333333" style="297"/>
    <col min="8963" max="8963" width="8.775" style="297" customWidth="1"/>
    <col min="8964" max="8964" width="15.4416666666667" style="297" customWidth="1"/>
    <col min="8965" max="8966" width="8.88333333333333" style="297"/>
    <col min="8967" max="8967" width="7.775" style="297" customWidth="1"/>
    <col min="8968" max="8969" width="10.2166666666667" style="297" customWidth="1"/>
    <col min="8970" max="9218" width="8.88333333333333" style="297"/>
    <col min="9219" max="9219" width="8.775" style="297" customWidth="1"/>
    <col min="9220" max="9220" width="15.4416666666667" style="297" customWidth="1"/>
    <col min="9221" max="9222" width="8.88333333333333" style="297"/>
    <col min="9223" max="9223" width="7.775" style="297" customWidth="1"/>
    <col min="9224" max="9225" width="10.2166666666667" style="297" customWidth="1"/>
    <col min="9226" max="9474" width="8.88333333333333" style="297"/>
    <col min="9475" max="9475" width="8.775" style="297" customWidth="1"/>
    <col min="9476" max="9476" width="15.4416666666667" style="297" customWidth="1"/>
    <col min="9477" max="9478" width="8.88333333333333" style="297"/>
    <col min="9479" max="9479" width="7.775" style="297" customWidth="1"/>
    <col min="9480" max="9481" width="10.2166666666667" style="297" customWidth="1"/>
    <col min="9482" max="9730" width="8.88333333333333" style="297"/>
    <col min="9731" max="9731" width="8.775" style="297" customWidth="1"/>
    <col min="9732" max="9732" width="15.4416666666667" style="297" customWidth="1"/>
    <col min="9733" max="9734" width="8.88333333333333" style="297"/>
    <col min="9735" max="9735" width="7.775" style="297" customWidth="1"/>
    <col min="9736" max="9737" width="10.2166666666667" style="297" customWidth="1"/>
    <col min="9738" max="9986" width="8.88333333333333" style="297"/>
    <col min="9987" max="9987" width="8.775" style="297" customWidth="1"/>
    <col min="9988" max="9988" width="15.4416666666667" style="297" customWidth="1"/>
    <col min="9989" max="9990" width="8.88333333333333" style="297"/>
    <col min="9991" max="9991" width="7.775" style="297" customWidth="1"/>
    <col min="9992" max="9993" width="10.2166666666667" style="297" customWidth="1"/>
    <col min="9994" max="10242" width="8.88333333333333" style="297"/>
    <col min="10243" max="10243" width="8.775" style="297" customWidth="1"/>
    <col min="10244" max="10244" width="15.4416666666667" style="297" customWidth="1"/>
    <col min="10245" max="10246" width="8.88333333333333" style="297"/>
    <col min="10247" max="10247" width="7.775" style="297" customWidth="1"/>
    <col min="10248" max="10249" width="10.2166666666667" style="297" customWidth="1"/>
    <col min="10250" max="10498" width="8.88333333333333" style="297"/>
    <col min="10499" max="10499" width="8.775" style="297" customWidth="1"/>
    <col min="10500" max="10500" width="15.4416666666667" style="297" customWidth="1"/>
    <col min="10501" max="10502" width="8.88333333333333" style="297"/>
    <col min="10503" max="10503" width="7.775" style="297" customWidth="1"/>
    <col min="10504" max="10505" width="10.2166666666667" style="297" customWidth="1"/>
    <col min="10506" max="10754" width="8.88333333333333" style="297"/>
    <col min="10755" max="10755" width="8.775" style="297" customWidth="1"/>
    <col min="10756" max="10756" width="15.4416666666667" style="297" customWidth="1"/>
    <col min="10757" max="10758" width="8.88333333333333" style="297"/>
    <col min="10759" max="10759" width="7.775" style="297" customWidth="1"/>
    <col min="10760" max="10761" width="10.2166666666667" style="297" customWidth="1"/>
    <col min="10762" max="11010" width="8.88333333333333" style="297"/>
    <col min="11011" max="11011" width="8.775" style="297" customWidth="1"/>
    <col min="11012" max="11012" width="15.4416666666667" style="297" customWidth="1"/>
    <col min="11013" max="11014" width="8.88333333333333" style="297"/>
    <col min="11015" max="11015" width="7.775" style="297" customWidth="1"/>
    <col min="11016" max="11017" width="10.2166666666667" style="297" customWidth="1"/>
    <col min="11018" max="11266" width="8.88333333333333" style="297"/>
    <col min="11267" max="11267" width="8.775" style="297" customWidth="1"/>
    <col min="11268" max="11268" width="15.4416666666667" style="297" customWidth="1"/>
    <col min="11269" max="11270" width="8.88333333333333" style="297"/>
    <col min="11271" max="11271" width="7.775" style="297" customWidth="1"/>
    <col min="11272" max="11273" width="10.2166666666667" style="297" customWidth="1"/>
    <col min="11274" max="11522" width="8.88333333333333" style="297"/>
    <col min="11523" max="11523" width="8.775" style="297" customWidth="1"/>
    <col min="11524" max="11524" width="15.4416666666667" style="297" customWidth="1"/>
    <col min="11525" max="11526" width="8.88333333333333" style="297"/>
    <col min="11527" max="11527" width="7.775" style="297" customWidth="1"/>
    <col min="11528" max="11529" width="10.2166666666667" style="297" customWidth="1"/>
    <col min="11530" max="11778" width="8.88333333333333" style="297"/>
    <col min="11779" max="11779" width="8.775" style="297" customWidth="1"/>
    <col min="11780" max="11780" width="15.4416666666667" style="297" customWidth="1"/>
    <col min="11781" max="11782" width="8.88333333333333" style="297"/>
    <col min="11783" max="11783" width="7.775" style="297" customWidth="1"/>
    <col min="11784" max="11785" width="10.2166666666667" style="297" customWidth="1"/>
    <col min="11786" max="12034" width="8.88333333333333" style="297"/>
    <col min="12035" max="12035" width="8.775" style="297" customWidth="1"/>
    <col min="12036" max="12036" width="15.4416666666667" style="297" customWidth="1"/>
    <col min="12037" max="12038" width="8.88333333333333" style="297"/>
    <col min="12039" max="12039" width="7.775" style="297" customWidth="1"/>
    <col min="12040" max="12041" width="10.2166666666667" style="297" customWidth="1"/>
    <col min="12042" max="12290" width="8.88333333333333" style="297"/>
    <col min="12291" max="12291" width="8.775" style="297" customWidth="1"/>
    <col min="12292" max="12292" width="15.4416666666667" style="297" customWidth="1"/>
    <col min="12293" max="12294" width="8.88333333333333" style="297"/>
    <col min="12295" max="12295" width="7.775" style="297" customWidth="1"/>
    <col min="12296" max="12297" width="10.2166666666667" style="297" customWidth="1"/>
    <col min="12298" max="12546" width="8.88333333333333" style="297"/>
    <col min="12547" max="12547" width="8.775" style="297" customWidth="1"/>
    <col min="12548" max="12548" width="15.4416666666667" style="297" customWidth="1"/>
    <col min="12549" max="12550" width="8.88333333333333" style="297"/>
    <col min="12551" max="12551" width="7.775" style="297" customWidth="1"/>
    <col min="12552" max="12553" width="10.2166666666667" style="297" customWidth="1"/>
    <col min="12554" max="12802" width="8.88333333333333" style="297"/>
    <col min="12803" max="12803" width="8.775" style="297" customWidth="1"/>
    <col min="12804" max="12804" width="15.4416666666667" style="297" customWidth="1"/>
    <col min="12805" max="12806" width="8.88333333333333" style="297"/>
    <col min="12807" max="12807" width="7.775" style="297" customWidth="1"/>
    <col min="12808" max="12809" width="10.2166666666667" style="297" customWidth="1"/>
    <col min="12810" max="13058" width="8.88333333333333" style="297"/>
    <col min="13059" max="13059" width="8.775" style="297" customWidth="1"/>
    <col min="13060" max="13060" width="15.4416666666667" style="297" customWidth="1"/>
    <col min="13061" max="13062" width="8.88333333333333" style="297"/>
    <col min="13063" max="13063" width="7.775" style="297" customWidth="1"/>
    <col min="13064" max="13065" width="10.2166666666667" style="297" customWidth="1"/>
    <col min="13066" max="13314" width="8.88333333333333" style="297"/>
    <col min="13315" max="13315" width="8.775" style="297" customWidth="1"/>
    <col min="13316" max="13316" width="15.4416666666667" style="297" customWidth="1"/>
    <col min="13317" max="13318" width="8.88333333333333" style="297"/>
    <col min="13319" max="13319" width="7.775" style="297" customWidth="1"/>
    <col min="13320" max="13321" width="10.2166666666667" style="297" customWidth="1"/>
    <col min="13322" max="13570" width="8.88333333333333" style="297"/>
    <col min="13571" max="13571" width="8.775" style="297" customWidth="1"/>
    <col min="13572" max="13572" width="15.4416666666667" style="297" customWidth="1"/>
    <col min="13573" max="13574" width="8.88333333333333" style="297"/>
    <col min="13575" max="13575" width="7.775" style="297" customWidth="1"/>
    <col min="13576" max="13577" width="10.2166666666667" style="297" customWidth="1"/>
    <col min="13578" max="13826" width="8.88333333333333" style="297"/>
    <col min="13827" max="13827" width="8.775" style="297" customWidth="1"/>
    <col min="13828" max="13828" width="15.4416666666667" style="297" customWidth="1"/>
    <col min="13829" max="13830" width="8.88333333333333" style="297"/>
    <col min="13831" max="13831" width="7.775" style="297" customWidth="1"/>
    <col min="13832" max="13833" width="10.2166666666667" style="297" customWidth="1"/>
    <col min="13834" max="14082" width="8.88333333333333" style="297"/>
    <col min="14083" max="14083" width="8.775" style="297" customWidth="1"/>
    <col min="14084" max="14084" width="15.4416666666667" style="297" customWidth="1"/>
    <col min="14085" max="14086" width="8.88333333333333" style="297"/>
    <col min="14087" max="14087" width="7.775" style="297" customWidth="1"/>
    <col min="14088" max="14089" width="10.2166666666667" style="297" customWidth="1"/>
    <col min="14090" max="14338" width="8.88333333333333" style="297"/>
    <col min="14339" max="14339" width="8.775" style="297" customWidth="1"/>
    <col min="14340" max="14340" width="15.4416666666667" style="297" customWidth="1"/>
    <col min="14341" max="14342" width="8.88333333333333" style="297"/>
    <col min="14343" max="14343" width="7.775" style="297" customWidth="1"/>
    <col min="14344" max="14345" width="10.2166666666667" style="297" customWidth="1"/>
    <col min="14346" max="14594" width="8.88333333333333" style="297"/>
    <col min="14595" max="14595" width="8.775" style="297" customWidth="1"/>
    <col min="14596" max="14596" width="15.4416666666667" style="297" customWidth="1"/>
    <col min="14597" max="14598" width="8.88333333333333" style="297"/>
    <col min="14599" max="14599" width="7.775" style="297" customWidth="1"/>
    <col min="14600" max="14601" width="10.2166666666667" style="297" customWidth="1"/>
    <col min="14602" max="14850" width="8.88333333333333" style="297"/>
    <col min="14851" max="14851" width="8.775" style="297" customWidth="1"/>
    <col min="14852" max="14852" width="15.4416666666667" style="297" customWidth="1"/>
    <col min="14853" max="14854" width="8.88333333333333" style="297"/>
    <col min="14855" max="14855" width="7.775" style="297" customWidth="1"/>
    <col min="14856" max="14857" width="10.2166666666667" style="297" customWidth="1"/>
    <col min="14858" max="15106" width="8.88333333333333" style="297"/>
    <col min="15107" max="15107" width="8.775" style="297" customWidth="1"/>
    <col min="15108" max="15108" width="15.4416666666667" style="297" customWidth="1"/>
    <col min="15109" max="15110" width="8.88333333333333" style="297"/>
    <col min="15111" max="15111" width="7.775" style="297" customWidth="1"/>
    <col min="15112" max="15113" width="10.2166666666667" style="297" customWidth="1"/>
    <col min="15114" max="15362" width="8.88333333333333" style="297"/>
    <col min="15363" max="15363" width="8.775" style="297" customWidth="1"/>
    <col min="15364" max="15364" width="15.4416666666667" style="297" customWidth="1"/>
    <col min="15365" max="15366" width="8.88333333333333" style="297"/>
    <col min="15367" max="15367" width="7.775" style="297" customWidth="1"/>
    <col min="15368" max="15369" width="10.2166666666667" style="297" customWidth="1"/>
    <col min="15370" max="15618" width="8.88333333333333" style="297"/>
    <col min="15619" max="15619" width="8.775" style="297" customWidth="1"/>
    <col min="15620" max="15620" width="15.4416666666667" style="297" customWidth="1"/>
    <col min="15621" max="15622" width="8.88333333333333" style="297"/>
    <col min="15623" max="15623" width="7.775" style="297" customWidth="1"/>
    <col min="15624" max="15625" width="10.2166666666667" style="297" customWidth="1"/>
    <col min="15626" max="15874" width="8.88333333333333" style="297"/>
    <col min="15875" max="15875" width="8.775" style="297" customWidth="1"/>
    <col min="15876" max="15876" width="15.4416666666667" style="297" customWidth="1"/>
    <col min="15877" max="15878" width="8.88333333333333" style="297"/>
    <col min="15879" max="15879" width="7.775" style="297" customWidth="1"/>
    <col min="15880" max="15881" width="10.2166666666667" style="297" customWidth="1"/>
    <col min="15882" max="16130" width="8.88333333333333" style="297"/>
    <col min="16131" max="16131" width="8.775" style="297" customWidth="1"/>
    <col min="16132" max="16132" width="15.4416666666667" style="297" customWidth="1"/>
    <col min="16133" max="16134" width="8.88333333333333" style="297"/>
    <col min="16135" max="16135" width="7.775" style="297" customWidth="1"/>
    <col min="16136" max="16137" width="10.2166666666667" style="297" customWidth="1"/>
    <col min="16138" max="16384" width="8.88333333333333" style="297"/>
  </cols>
  <sheetData>
    <row r="1" spans="1:1">
      <c r="A1" s="297" t="s">
        <v>1195</v>
      </c>
    </row>
    <row r="2" ht="27.75" customHeight="1" spans="1:9">
      <c r="A2" s="299" t="s">
        <v>1196</v>
      </c>
      <c r="B2" s="300"/>
      <c r="C2" s="300"/>
      <c r="D2" s="300"/>
      <c r="E2" s="300"/>
      <c r="F2" s="300"/>
      <c r="G2" s="300"/>
      <c r="H2" s="300"/>
      <c r="I2" s="300"/>
    </row>
    <row r="3" ht="27.75" customHeight="1" spans="1:9">
      <c r="A3" s="300"/>
      <c r="B3" s="300"/>
      <c r="C3" s="300"/>
      <c r="D3" s="300"/>
      <c r="E3" s="300"/>
      <c r="F3" s="300"/>
      <c r="G3" s="300"/>
      <c r="H3" s="300"/>
      <c r="I3" s="300"/>
    </row>
    <row r="4" s="296" customFormat="1" ht="16.5" customHeight="1" spans="1:9">
      <c r="A4" s="301" t="s">
        <v>676</v>
      </c>
      <c r="B4" s="302" t="s">
        <v>1197</v>
      </c>
      <c r="C4" s="303"/>
      <c r="D4" s="303"/>
      <c r="E4" s="303"/>
      <c r="F4" s="303"/>
      <c r="G4" s="303"/>
      <c r="H4" s="303"/>
      <c r="I4" s="303"/>
    </row>
    <row r="5" s="296" customFormat="1" ht="16.5" customHeight="1" spans="1:9">
      <c r="A5" s="304" t="s">
        <v>679</v>
      </c>
      <c r="B5" s="302"/>
      <c r="C5" s="303"/>
      <c r="D5" s="303"/>
      <c r="E5" s="303"/>
      <c r="F5" s="303"/>
      <c r="G5" s="303"/>
      <c r="H5" s="303"/>
      <c r="I5" s="303"/>
    </row>
    <row r="6" s="296" customFormat="1" ht="16.5" customHeight="1" spans="1:9">
      <c r="A6" s="305" t="s">
        <v>680</v>
      </c>
      <c r="B6" s="306" t="s">
        <v>681</v>
      </c>
      <c r="C6" s="306"/>
      <c r="D6" s="306"/>
      <c r="E6" s="306"/>
      <c r="F6" s="303" t="s">
        <v>682</v>
      </c>
      <c r="G6" s="306" t="s">
        <v>549</v>
      </c>
      <c r="H6" s="306"/>
      <c r="I6" s="306"/>
    </row>
    <row r="7" s="296" customFormat="1" ht="16.5" customHeight="1" spans="1:9">
      <c r="A7" s="303" t="s">
        <v>685</v>
      </c>
      <c r="B7" s="306"/>
      <c r="C7" s="306"/>
      <c r="D7" s="303" t="s">
        <v>143</v>
      </c>
      <c r="E7" s="303" t="s">
        <v>145</v>
      </c>
      <c r="F7" s="307" t="s">
        <v>145</v>
      </c>
      <c r="G7" s="307" t="s">
        <v>146</v>
      </c>
      <c r="H7" s="307" t="s">
        <v>147</v>
      </c>
      <c r="I7" s="307" t="s">
        <v>148</v>
      </c>
    </row>
    <row r="8" s="296" customFormat="1" ht="16.5" customHeight="1" spans="1:9">
      <c r="A8" s="303"/>
      <c r="B8" s="306"/>
      <c r="C8" s="306"/>
      <c r="D8" s="303" t="s">
        <v>157</v>
      </c>
      <c r="E8" s="303" t="s">
        <v>157</v>
      </c>
      <c r="F8" s="307" t="s">
        <v>158</v>
      </c>
      <c r="G8" s="307"/>
      <c r="H8" s="307"/>
      <c r="I8" s="307"/>
    </row>
    <row r="9" s="296" customFormat="1" ht="16.5" customHeight="1" spans="1:9">
      <c r="A9" s="303"/>
      <c r="B9" s="306" t="s">
        <v>687</v>
      </c>
      <c r="C9" s="306"/>
      <c r="D9" s="308"/>
      <c r="E9" s="309">
        <v>1964.88</v>
      </c>
      <c r="F9" s="309">
        <v>1150.88</v>
      </c>
      <c r="G9" s="303">
        <v>10</v>
      </c>
      <c r="H9" s="310">
        <f>F9/E9</f>
        <v>0.585725336916249</v>
      </c>
      <c r="I9" s="303">
        <v>0</v>
      </c>
    </row>
    <row r="10" s="296" customFormat="1" ht="16.5" customHeight="1" spans="1:9">
      <c r="A10" s="303"/>
      <c r="B10" s="306" t="s">
        <v>688</v>
      </c>
      <c r="C10" s="306"/>
      <c r="D10" s="308"/>
      <c r="E10" s="309">
        <v>1626.64</v>
      </c>
      <c r="F10" s="309">
        <f>F9-F11</f>
        <v>812.64</v>
      </c>
      <c r="G10" s="306"/>
      <c r="H10" s="306"/>
      <c r="I10" s="306"/>
    </row>
    <row r="11" s="296" customFormat="1" ht="16.5" customHeight="1" spans="1:9">
      <c r="A11" s="303"/>
      <c r="B11" s="311" t="s">
        <v>689</v>
      </c>
      <c r="C11" s="311"/>
      <c r="D11" s="308"/>
      <c r="E11" s="309">
        <v>338.24</v>
      </c>
      <c r="F11" s="309">
        <v>338.24</v>
      </c>
      <c r="G11" s="306"/>
      <c r="H11" s="306"/>
      <c r="I11" s="306"/>
    </row>
    <row r="12" s="296" customFormat="1" ht="16.5" customHeight="1" spans="1:9">
      <c r="A12" s="303"/>
      <c r="B12" s="312" t="s">
        <v>691</v>
      </c>
      <c r="C12" s="312"/>
      <c r="D12" s="308"/>
      <c r="E12" s="308"/>
      <c r="F12" s="308"/>
      <c r="G12" s="306"/>
      <c r="H12" s="306"/>
      <c r="I12" s="306"/>
    </row>
    <row r="13" s="296" customFormat="1" ht="16.5" customHeight="1" spans="1:9">
      <c r="A13" s="303" t="s">
        <v>176</v>
      </c>
      <c r="B13" s="303" t="s">
        <v>177</v>
      </c>
      <c r="C13" s="303"/>
      <c r="D13" s="303"/>
      <c r="E13" s="303"/>
      <c r="F13" s="303" t="s">
        <v>178</v>
      </c>
      <c r="G13" s="303"/>
      <c r="H13" s="303"/>
      <c r="I13" s="303"/>
    </row>
    <row r="14" s="296" customFormat="1" ht="67.5" customHeight="1" spans="1:9">
      <c r="A14" s="303"/>
      <c r="B14" s="313" t="s">
        <v>1198</v>
      </c>
      <c r="C14" s="314"/>
      <c r="D14" s="314"/>
      <c r="E14" s="315"/>
      <c r="F14" s="313" t="s">
        <v>1199</v>
      </c>
      <c r="G14" s="314"/>
      <c r="H14" s="314"/>
      <c r="I14" s="315"/>
    </row>
    <row r="15" s="296" customFormat="1" ht="16.5" customHeight="1" spans="1:9">
      <c r="A15" s="316" t="s">
        <v>761</v>
      </c>
      <c r="B15" s="303" t="s">
        <v>195</v>
      </c>
      <c r="C15" s="303" t="s">
        <v>196</v>
      </c>
      <c r="D15" s="303" t="s">
        <v>197</v>
      </c>
      <c r="E15" s="301" t="s">
        <v>368</v>
      </c>
      <c r="F15" s="301" t="s">
        <v>369</v>
      </c>
      <c r="G15" s="303" t="s">
        <v>146</v>
      </c>
      <c r="H15" s="303" t="s">
        <v>148</v>
      </c>
      <c r="I15" s="301" t="s">
        <v>445</v>
      </c>
    </row>
    <row r="16" s="296" customFormat="1" ht="16.5" customHeight="1" spans="1:9">
      <c r="A16" s="317"/>
      <c r="B16" s="303"/>
      <c r="C16" s="303"/>
      <c r="D16" s="303"/>
      <c r="E16" s="269"/>
      <c r="F16" s="269"/>
      <c r="G16" s="303"/>
      <c r="H16" s="303"/>
      <c r="I16" s="285"/>
    </row>
    <row r="17" s="296" customFormat="1" ht="16.5" customHeight="1" spans="1:9">
      <c r="A17" s="317"/>
      <c r="B17" s="303"/>
      <c r="C17" s="303"/>
      <c r="D17" s="303"/>
      <c r="E17" s="271"/>
      <c r="F17" s="271"/>
      <c r="G17" s="303"/>
      <c r="H17" s="303"/>
      <c r="I17" s="286"/>
    </row>
    <row r="18" s="296" customFormat="1" ht="16.5" customHeight="1" spans="1:9">
      <c r="A18" s="317"/>
      <c r="B18" s="301" t="s">
        <v>658</v>
      </c>
      <c r="C18" s="303" t="s">
        <v>447</v>
      </c>
      <c r="D18" s="318" t="s">
        <v>1200</v>
      </c>
      <c r="E18" s="319">
        <v>1</v>
      </c>
      <c r="F18" s="320">
        <v>1</v>
      </c>
      <c r="G18" s="321">
        <v>10</v>
      </c>
      <c r="H18" s="322">
        <v>10</v>
      </c>
      <c r="I18" s="306"/>
    </row>
    <row r="19" s="296" customFormat="1" ht="16.5" customHeight="1" spans="1:9">
      <c r="A19" s="317"/>
      <c r="B19" s="323"/>
      <c r="C19" s="303"/>
      <c r="D19" s="318" t="s">
        <v>564</v>
      </c>
      <c r="E19" s="319">
        <v>1</v>
      </c>
      <c r="F19" s="320">
        <v>1</v>
      </c>
      <c r="G19" s="321">
        <v>10</v>
      </c>
      <c r="H19" s="322">
        <v>10</v>
      </c>
      <c r="I19" s="306"/>
    </row>
    <row r="20" s="296" customFormat="1" ht="16.5" customHeight="1" spans="1:9">
      <c r="A20" s="317"/>
      <c r="B20" s="323"/>
      <c r="C20" s="303" t="s">
        <v>458</v>
      </c>
      <c r="D20" s="324" t="s">
        <v>254</v>
      </c>
      <c r="E20" s="325">
        <v>1</v>
      </c>
      <c r="F20" s="325">
        <v>1</v>
      </c>
      <c r="G20" s="326">
        <v>3</v>
      </c>
      <c r="H20" s="326">
        <v>3</v>
      </c>
      <c r="I20" s="329"/>
    </row>
    <row r="21" s="296" customFormat="1" ht="16.5" customHeight="1" spans="1:9">
      <c r="A21" s="317"/>
      <c r="B21" s="323"/>
      <c r="C21" s="303"/>
      <c r="D21" s="324" t="s">
        <v>258</v>
      </c>
      <c r="E21" s="325">
        <v>1</v>
      </c>
      <c r="F21" s="325">
        <v>1</v>
      </c>
      <c r="G21" s="326">
        <v>7</v>
      </c>
      <c r="H21" s="326">
        <v>7</v>
      </c>
      <c r="I21" s="336"/>
    </row>
    <row r="22" s="296" customFormat="1" ht="16.5" customHeight="1" spans="1:9">
      <c r="A22" s="317"/>
      <c r="B22" s="323"/>
      <c r="C22" s="303"/>
      <c r="D22" s="318" t="s">
        <v>1201</v>
      </c>
      <c r="E22" s="319" t="s">
        <v>1202</v>
      </c>
      <c r="F22" s="320" t="s">
        <v>1202</v>
      </c>
      <c r="G22" s="327">
        <v>5</v>
      </c>
      <c r="H22" s="321">
        <v>5</v>
      </c>
      <c r="I22" s="306"/>
    </row>
    <row r="23" s="296" customFormat="1" ht="16.5" customHeight="1" spans="1:9">
      <c r="A23" s="317"/>
      <c r="B23" s="323"/>
      <c r="C23" s="303" t="s">
        <v>463</v>
      </c>
      <c r="D23" s="318" t="s">
        <v>1203</v>
      </c>
      <c r="E23" s="319">
        <v>1</v>
      </c>
      <c r="F23" s="320">
        <v>1</v>
      </c>
      <c r="G23" s="327">
        <v>5</v>
      </c>
      <c r="H23" s="322">
        <v>5</v>
      </c>
      <c r="I23" s="306"/>
    </row>
    <row r="24" s="296" customFormat="1" ht="16.5" customHeight="1" spans="1:9">
      <c r="A24" s="317"/>
      <c r="B24" s="323"/>
      <c r="C24" s="303"/>
      <c r="D24" s="318" t="s">
        <v>1204</v>
      </c>
      <c r="E24" s="319">
        <v>1</v>
      </c>
      <c r="F24" s="320">
        <v>1</v>
      </c>
      <c r="G24" s="321">
        <v>10</v>
      </c>
      <c r="H24" s="303">
        <v>10</v>
      </c>
      <c r="I24" s="306"/>
    </row>
    <row r="25" s="296" customFormat="1" ht="16.5" customHeight="1" spans="1:9">
      <c r="A25" s="317"/>
      <c r="B25" s="304"/>
      <c r="C25" s="303"/>
      <c r="D25" s="328" t="s">
        <v>418</v>
      </c>
      <c r="E25" s="329" t="s">
        <v>370</v>
      </c>
      <c r="F25" s="320">
        <v>1</v>
      </c>
      <c r="G25" s="321">
        <v>5</v>
      </c>
      <c r="H25" s="303">
        <v>5</v>
      </c>
      <c r="I25" s="306"/>
    </row>
    <row r="26" s="296" customFormat="1" ht="15" customHeight="1" spans="1:9">
      <c r="A26" s="317"/>
      <c r="B26" s="301" t="s">
        <v>719</v>
      </c>
      <c r="C26" s="301" t="s">
        <v>380</v>
      </c>
      <c r="D26" s="306" t="s">
        <v>381</v>
      </c>
      <c r="E26" s="303" t="s">
        <v>567</v>
      </c>
      <c r="F26" s="303" t="s">
        <v>725</v>
      </c>
      <c r="G26" s="321">
        <v>5</v>
      </c>
      <c r="H26" s="303">
        <v>5</v>
      </c>
      <c r="I26" s="306"/>
    </row>
    <row r="27" s="296" customFormat="1" ht="16.2" hidden="1" customHeight="1" spans="1:9">
      <c r="A27" s="317"/>
      <c r="B27" s="323"/>
      <c r="C27" s="204"/>
      <c r="D27" s="306" t="s">
        <v>41</v>
      </c>
      <c r="E27" s="303"/>
      <c r="F27" s="303"/>
      <c r="G27" s="303"/>
      <c r="H27" s="303"/>
      <c r="I27" s="306"/>
    </row>
    <row r="28" s="296" customFormat="1" ht="17.25" customHeight="1" spans="1:9">
      <c r="A28" s="317"/>
      <c r="B28" s="323"/>
      <c r="C28" s="301" t="s">
        <v>299</v>
      </c>
      <c r="D28" s="326" t="s">
        <v>335</v>
      </c>
      <c r="E28" s="326" t="s">
        <v>336</v>
      </c>
      <c r="F28" s="310">
        <v>0.7742</v>
      </c>
      <c r="G28" s="303">
        <v>10</v>
      </c>
      <c r="H28" s="303">
        <v>10</v>
      </c>
      <c r="I28" s="306"/>
    </row>
    <row r="29" s="296" customFormat="1" ht="12" hidden="1" spans="1:9">
      <c r="A29" s="317"/>
      <c r="B29" s="323"/>
      <c r="C29" s="204"/>
      <c r="D29" s="330" t="s">
        <v>41</v>
      </c>
      <c r="E29" s="331"/>
      <c r="F29" s="303"/>
      <c r="G29" s="303"/>
      <c r="H29" s="303"/>
      <c r="I29" s="306"/>
    </row>
    <row r="30" s="296" customFormat="1" ht="15.75" hidden="1" customHeight="1" spans="1:9">
      <c r="A30" s="317"/>
      <c r="B30" s="323"/>
      <c r="C30" s="301" t="s">
        <v>828</v>
      </c>
      <c r="D30" s="306"/>
      <c r="E30" s="303"/>
      <c r="F30" s="303"/>
      <c r="G30" s="303"/>
      <c r="H30" s="303"/>
      <c r="I30" s="306"/>
    </row>
    <row r="31" s="296" customFormat="1" ht="16.95" hidden="1" customHeight="1" spans="1:9">
      <c r="A31" s="317"/>
      <c r="B31" s="323"/>
      <c r="C31" s="204"/>
      <c r="D31" s="306" t="s">
        <v>41</v>
      </c>
      <c r="E31" s="303"/>
      <c r="F31" s="303"/>
      <c r="G31" s="303"/>
      <c r="H31" s="303"/>
      <c r="I31" s="306"/>
    </row>
    <row r="32" s="296" customFormat="1" ht="32.25" customHeight="1" spans="1:9">
      <c r="A32" s="317"/>
      <c r="B32" s="323"/>
      <c r="C32" s="303" t="s">
        <v>316</v>
      </c>
      <c r="D32" s="307" t="s">
        <v>346</v>
      </c>
      <c r="E32" s="326" t="s">
        <v>347</v>
      </c>
      <c r="F32" s="326" t="s">
        <v>334</v>
      </c>
      <c r="G32" s="303">
        <v>10</v>
      </c>
      <c r="H32" s="303">
        <v>10</v>
      </c>
      <c r="I32" s="306"/>
    </row>
    <row r="33" s="296" customFormat="1" ht="30.75" hidden="1" customHeight="1" spans="1:9">
      <c r="A33" s="317"/>
      <c r="B33" s="304"/>
      <c r="C33" s="303"/>
      <c r="D33" s="306" t="s">
        <v>41</v>
      </c>
      <c r="E33" s="303"/>
      <c r="F33" s="303"/>
      <c r="G33" s="303"/>
      <c r="H33" s="303"/>
      <c r="I33" s="306"/>
    </row>
    <row r="34" s="296" customFormat="1" ht="15" customHeight="1" spans="1:9">
      <c r="A34" s="317"/>
      <c r="B34" s="301" t="s">
        <v>386</v>
      </c>
      <c r="C34" s="303" t="s">
        <v>325</v>
      </c>
      <c r="D34" s="306" t="s">
        <v>326</v>
      </c>
      <c r="E34" s="326" t="s">
        <v>571</v>
      </c>
      <c r="F34" s="332">
        <v>0.95</v>
      </c>
      <c r="G34" s="303">
        <v>10</v>
      </c>
      <c r="H34" s="303">
        <v>10</v>
      </c>
      <c r="I34" s="306"/>
    </row>
    <row r="35" s="296" customFormat="1" ht="31.5" customHeight="1" spans="1:9">
      <c r="A35" s="317"/>
      <c r="B35" s="204"/>
      <c r="C35" s="303"/>
      <c r="D35" s="306"/>
      <c r="E35" s="326"/>
      <c r="F35" s="333"/>
      <c r="G35" s="303"/>
      <c r="H35" s="303"/>
      <c r="I35" s="306"/>
    </row>
    <row r="36" s="296" customFormat="1" ht="12" hidden="1" spans="1:9">
      <c r="A36" s="334"/>
      <c r="B36" s="303" t="s">
        <v>573</v>
      </c>
      <c r="C36" s="303"/>
      <c r="D36" s="306" t="s">
        <v>41</v>
      </c>
      <c r="E36" s="306"/>
      <c r="F36" s="306"/>
      <c r="G36" s="303"/>
      <c r="H36" s="303"/>
      <c r="I36" s="306"/>
    </row>
    <row r="37" s="296" customFormat="1" ht="16.5" customHeight="1" spans="1:9">
      <c r="A37" s="303" t="s">
        <v>330</v>
      </c>
      <c r="B37" s="303"/>
      <c r="C37" s="303"/>
      <c r="D37" s="303"/>
      <c r="E37" s="303"/>
      <c r="F37" s="303"/>
      <c r="G37" s="303">
        <f>SUM(G18:G36)+G9</f>
        <v>100</v>
      </c>
      <c r="H37" s="303">
        <f>SUM(H18:H36)+I9</f>
        <v>90</v>
      </c>
      <c r="I37" s="306"/>
    </row>
    <row r="38" s="296" customFormat="1" ht="12" hidden="1" spans="4:4">
      <c r="D38" s="335"/>
    </row>
    <row r="39" s="296" customFormat="1" ht="26.4" customHeight="1" spans="4:4">
      <c r="D39" s="335"/>
    </row>
  </sheetData>
  <mergeCells count="45">
    <mergeCell ref="B6:E6"/>
    <mergeCell ref="G6:I6"/>
    <mergeCell ref="B9:C9"/>
    <mergeCell ref="B10:C10"/>
    <mergeCell ref="B11:C11"/>
    <mergeCell ref="B12:C12"/>
    <mergeCell ref="B13:E13"/>
    <mergeCell ref="F13:I13"/>
    <mergeCell ref="B14:E14"/>
    <mergeCell ref="F14:I14"/>
    <mergeCell ref="A37:F37"/>
    <mergeCell ref="A7:A12"/>
    <mergeCell ref="A13:A14"/>
    <mergeCell ref="A15:A36"/>
    <mergeCell ref="B15:B17"/>
    <mergeCell ref="B18:B25"/>
    <mergeCell ref="B26:B33"/>
    <mergeCell ref="B34:B35"/>
    <mergeCell ref="C15:C17"/>
    <mergeCell ref="C18:C19"/>
    <mergeCell ref="C20:C22"/>
    <mergeCell ref="C23:C24"/>
    <mergeCell ref="C26:C27"/>
    <mergeCell ref="C28:C29"/>
    <mergeCell ref="C30:C31"/>
    <mergeCell ref="C32:C33"/>
    <mergeCell ref="C34:C36"/>
    <mergeCell ref="D15:D17"/>
    <mergeCell ref="D34:D35"/>
    <mergeCell ref="E15:E17"/>
    <mergeCell ref="E34:E35"/>
    <mergeCell ref="F15:F17"/>
    <mergeCell ref="F34:F35"/>
    <mergeCell ref="G7:G8"/>
    <mergeCell ref="G15:G17"/>
    <mergeCell ref="G34:G35"/>
    <mergeCell ref="H7:H8"/>
    <mergeCell ref="H15:H17"/>
    <mergeCell ref="H34:H35"/>
    <mergeCell ref="I7:I8"/>
    <mergeCell ref="I15:I17"/>
    <mergeCell ref="I34:I35"/>
    <mergeCell ref="A2:I3"/>
    <mergeCell ref="B4:I5"/>
    <mergeCell ref="B7:C8"/>
  </mergeCells>
  <printOptions horizontalCentered="1"/>
  <pageMargins left="0.393055555555556" right="0.393055555555556" top="0.590277777777778" bottom="0.393055555555556" header="0.511805555555556" footer="0.511805555555556"/>
  <pageSetup paperSize="9" orientation="portrait"/>
  <headerFooter alignWithMargins="0" scaleWithDoc="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附件1部门整体础数据表</vt:lpstr>
      <vt:lpstr>部门整体支出</vt:lpstr>
      <vt:lpstr>业务工作经费</vt:lpstr>
      <vt:lpstr>运行维护经费</vt:lpstr>
      <vt:lpstr>就业资金5</vt:lpstr>
      <vt:lpstr>就业资金-省级5</vt:lpstr>
      <vt:lpstr>省级专项6</vt:lpstr>
      <vt:lpstr>省级专项-双一流</vt:lpstr>
      <vt:lpstr>其他事业指标</vt:lpstr>
      <vt:lpstr>8-城镇企业养老保险自评表</vt:lpstr>
      <vt:lpstr>城镇事业养老保险自评表9</vt:lpstr>
      <vt:lpstr>工伤保险自评表10</vt:lpstr>
      <vt:lpstr>失业保险自评表11</vt:lpstr>
      <vt:lpstr>养老保险支出表12</vt:lpstr>
      <vt:lpstr>机关事业保险预算情况表亿元13</vt:lpstr>
      <vt:lpstr>城乡居保14</vt:lpstr>
      <vt:lpstr>省本级工伤工伤保险支出表15</vt:lpstr>
      <vt:lpstr>失业保险支出表16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贺哼哼</dc:creator>
  <cp:lastModifiedBy>▂雯</cp:lastModifiedBy>
  <dcterms:created xsi:type="dcterms:W3CDTF">2020-05-26T01:40:00Z</dcterms:created>
  <cp:lastPrinted>2021-05-27T01:34:00Z</cp:lastPrinted>
  <dcterms:modified xsi:type="dcterms:W3CDTF">2022-07-26T01:00:58Z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ICV">
    <vt:lpwstr>BB707D3EBAF0401BBB872ACA55BF8172</vt:lpwstr>
  </property>
</Properties>
</file>