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35" windowHeight="9945" tabRatio="896" firstSheet="2" activeTab="4"/>
  </bookViews>
  <sheets>
    <sheet name="附件1 部门整体支出绩效评价指标评分表" sheetId="1" r:id="rId1"/>
    <sheet name="附件2 部门整体支出绩效评价基础数据表" sheetId="2" r:id="rId2"/>
    <sheet name="附件3 2018年度省级人力资源专项基础数据表" sheetId="6" r:id="rId3"/>
    <sheet name="附件4 2018年度省级人力资源专项资金目标自评表" sheetId="7" r:id="rId4"/>
    <sheet name="附件5 就业补助专项资金绩效目标自评表" sheetId="9" r:id="rId5"/>
    <sheet name="Sheet1" sheetId="3" state="hidden" r:id="rId6"/>
  </sheets>
  <externalReferences>
    <externalReference r:id="rId7"/>
    <externalReference r:id="rId8"/>
  </externalReferences>
  <definedNames>
    <definedName name="_xlnm.Print_Area" localSheetId="3">'附件4 2018年度省级人力资源专项资金目标自评表'!$A$1:$J$36</definedName>
    <definedName name="_xlnm.Print_Titles" localSheetId="0">'附件1 部门整体支出绩效评价指标评分表'!$4:$4</definedName>
  </definedNames>
  <calcPr calcId="144525" calcCompleted="0" calcOnSave="0" concurrentCalc="0"/>
</workbook>
</file>

<file path=xl/sharedStrings.xml><?xml version="1.0" encoding="utf-8"?>
<sst xmlns="http://schemas.openxmlformats.org/spreadsheetml/2006/main" count="347">
  <si>
    <t>附件1</t>
  </si>
  <si>
    <t>部门整体支出绩效评价指标评分表</t>
  </si>
  <si>
    <t>填报单位：湖南省人力资源和社会保障厅（本级）</t>
  </si>
  <si>
    <t>填报单位：省社保局</t>
  </si>
  <si>
    <t>填报单位：</t>
  </si>
  <si>
    <t>湖南省城乡居民社会养老保险管理服务中心</t>
  </si>
  <si>
    <t>湖南省机关事业单位养老保险管理服务中心</t>
  </si>
  <si>
    <t>填报单位：湖南省医疗工伤生育保险管理服务局</t>
  </si>
  <si>
    <t>填报单位：湖南省创业与就业培训技术指导中心</t>
  </si>
  <si>
    <t>填报单位：湖南省就业服务局</t>
  </si>
  <si>
    <t>湖南省人民武装学校</t>
  </si>
  <si>
    <t>填报单位：湖南劳动人事职业学院</t>
  </si>
  <si>
    <t>填报单位：人事考试院</t>
  </si>
  <si>
    <t>填报单位：汇总分数</t>
  </si>
  <si>
    <t>单位：湖南省人社厅厅机关整体部门平均分数</t>
  </si>
  <si>
    <t>一级指标</t>
  </si>
  <si>
    <t>二级指标</t>
  </si>
  <si>
    <t>三级指标</t>
  </si>
  <si>
    <t>分值</t>
  </si>
  <si>
    <t>评价标准</t>
  </si>
  <si>
    <t>指标说明</t>
  </si>
  <si>
    <t>得分</t>
  </si>
  <si>
    <t>投入     （10分）</t>
  </si>
  <si>
    <t>预算配置10分</t>
  </si>
  <si>
    <t>在职人员控制率</t>
  </si>
  <si>
    <t>以100%为标准。在职人员控制率≦100%，计5分；每超过一个百分点扣0.5分，扣完为止。</t>
  </si>
  <si>
    <t>在职人员控制率=（在职人员数/编制数）×100%，在职人员数：部门（单位）实际在职人数，以财政厅确定的部门决算编制口径为准。</t>
  </si>
  <si>
    <t>投入(10分）</t>
  </si>
  <si>
    <t>编制数：机构编制部门核定批复的部门（单位）的人员编制数。</t>
  </si>
  <si>
    <t>“三公经费”变动率</t>
  </si>
  <si>
    <t>“三公经费”变动率≦0,计8分；“三公经费”＞0，每超过一个百分点扣0.8分，扣完为止。</t>
  </si>
  <si>
    <t>“三公经费”变动率=[（本年度“三公经费”预算数-上年度“三公经费”预算数）/上年度“三公经费”预算数]×100%</t>
  </si>
  <si>
    <t>“三公经费”变动率≦0,计5分；“三公经费”＞0，每超过一个百分点扣0.8分，扣完为止。</t>
  </si>
  <si>
    <t>过                                                                                                                                       程              （60分）</t>
  </si>
  <si>
    <t>预算执行20分</t>
  </si>
  <si>
    <t>预算完成率</t>
  </si>
  <si>
    <t>100%计满分，每低于5%扣2分，扣完为止。</t>
  </si>
  <si>
    <t>预算完成率=（上年结转+年初预算+本年追加预算-年末结余）/（上年结转+年初预算+本年追加预算）×100%。</t>
  </si>
  <si>
    <t>预算控制率</t>
  </si>
  <si>
    <t>预算控制率=0，计5分；0-10%（含），计4分；10-20%（含），计3分；20-30%（含），计2分；大于30%不得分。</t>
  </si>
  <si>
    <t>预算控制率=（本年追加预算/年初预算）×100%。</t>
  </si>
  <si>
    <t>新建楼堂馆所面积控制率</t>
  </si>
  <si>
    <t>100%以下（含）计满分，每超出5%扣2分，扣完为止。没有楼堂馆所项目的部门按满分计算。</t>
  </si>
  <si>
    <t>楼堂馆所面积控制率=实际建设面积/批准建设面积×100% 。</t>
  </si>
  <si>
    <t>该指标以2018年完工的新建楼堂馆所为评价内容。</t>
  </si>
  <si>
    <t>新建楼堂馆所投资概算控制率</t>
  </si>
  <si>
    <t>100%以下（含）计满分，每超出5%扣2分，扣完为止。</t>
  </si>
  <si>
    <t>楼堂馆所投资预算控制率=实际投资金额/批准投资金额×100% 。</t>
  </si>
  <si>
    <t>该指标以2017年完工的新建楼堂馆所为评价内容。</t>
  </si>
  <si>
    <t>预算管理40分</t>
  </si>
  <si>
    <t>公用经费控制率</t>
  </si>
  <si>
    <t>100%以下（含）计满分，每超出1%扣1分，扣完为止。</t>
  </si>
  <si>
    <t>公用经费控制率=（实际支出公用经费总额/预算安排公用经费总额）×100%。</t>
  </si>
  <si>
    <t>公用经费支出是指部门基本支出中的一般商品和服务支出。</t>
  </si>
  <si>
    <t>“三公经费”控制率</t>
  </si>
  <si>
    <t>“三公经费”控制率-（“三公经费”实际支出数/“三公经费”预算安排数）×100%。</t>
  </si>
  <si>
    <t>政府采购执行率</t>
  </si>
  <si>
    <t>100%计满分，每超过（降低）5%扣2分。扣完为止。</t>
  </si>
  <si>
    <t>政府采购执行率=（实际政府采购金额/政府采购预算数）×100%</t>
  </si>
  <si>
    <t>管理制度健全性</t>
  </si>
  <si>
    <t>①有内部财务管理制度、会计核算制度等管理制度，2分；</t>
  </si>
  <si>
    <t>②有本部门厉行节约制度,2分；</t>
  </si>
  <si>
    <t>③相关管理制度合法、合规、完整，2分；</t>
  </si>
  <si>
    <r>
      <rPr>
        <sz val="10"/>
        <color theme="1"/>
        <rFont val="等线 Light"/>
        <charset val="134"/>
      </rPr>
      <t>③相关管理制度合法、合规、完整，2分；</t>
    </r>
  </si>
  <si>
    <r>
      <rPr>
        <sz val="10"/>
        <color indexed="8"/>
        <rFont val="宋体"/>
        <charset val="134"/>
      </rPr>
      <t>③相关管理制度合法、合规、完整，2分；</t>
    </r>
  </si>
  <si>
    <t>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</si>
  <si>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</si>
  <si>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t>
  </si>
  <si>
    <t>以上情况每出现一例不符合要求的扣1分，扣完为止。</t>
  </si>
  <si>
    <t>预决算信息公开性</t>
  </si>
  <si>
    <t xml:space="preserve">①按规定内容公开预决算信息，1分；②按规定时限公开预决算信息，1分；③基础数据信息和会计信息资料真实，1分；④基础数据信息和会计信息资料完整，1分；⑤基础数据信息和汇集信息资料准确，1分。  </t>
  </si>
  <si>
    <t>预决算信息是指与部门预算、执行、决算、监督、绩效等管理相关的信息。</t>
  </si>
  <si>
    <t>产出及效率（30分）</t>
  </si>
  <si>
    <t>职责履行  8分</t>
  </si>
  <si>
    <t>重点工作实际完成率</t>
  </si>
  <si>
    <t>①大力促进就业创业：全省城镇新增就业70万人，城镇失业人员再就业30万人，就业困难人员10万人以内新增农村劳动力转移就业人数40万人以上，贫困家庭“两后生”技能培训11250人以上，城镇登记失业率预期目标为4.5%以内，3分②深化社会保障改革：全省参加城镇职工基本养老保险、基本医疗保险人数、失业保险、工伤保险、生育保险人数计划分别达到1312万人、6820万人、574万人、779万人、560万人。2018年新开工工程建设项目工伤保险参保率达到90%。企业职工基本养老保险、职工基本医疗保险、失业保险、工伤保险、生育保险征缴收入计划分别达到599亿元、255亿元、13.7亿元、20亿元、12.6亿元，3分③健全人事人才体制机制：全年新增高技能人才3万人，新增技师和高级技师7000人，引进创新科技人才人数112人，2分</t>
  </si>
  <si>
    <t>根据省绩效办2018年对各部门为民办实事和部门重点工程与重点工作考核分数折算。</t>
  </si>
  <si>
    <t>该项得分=（绩效办对应部分考核得分/该部分总分）×8。</t>
  </si>
  <si>
    <t>履职 效益22分</t>
  </si>
  <si>
    <t>社会效益（经济效益指标无法量化）</t>
  </si>
  <si>
    <t>①完成新增城镇就业70万人，2分；②城镇失业登记率控制在4.5%内，2分；③各项社会保险基金完成目标任务，1分④健全工资收入分配制度：加强工资收入分配宏观调控，健全工资决定和增长机制、完善公务员奖金制度、完善最低工资制度、工资指导线制度，1分⑤构建中国特色和谐劳动关系：全面实施劳动合同制度，企业劳动合同签订率保持在90%以上，1分、劳动保障监察举报投诉结案率达到97%，1分⑥推进基本公共服务均等化：实施“互联网+人社”2020行动计划，加快金保工程二期建设，2018年底持卡人数达到5400万人，2分。</t>
  </si>
  <si>
    <t>行政效能</t>
  </si>
  <si>
    <t>促进部门改进文风会风，加强经费及资产管理，推动网上办事，提高行政效率，降低行政成本效果较好的计6分；一般3分；无效果或者效果不明显0分。</t>
  </si>
  <si>
    <t>根据部门自评材料评定。</t>
  </si>
  <si>
    <t>社会公众或服务对象满意度</t>
  </si>
  <si>
    <t>90%（含）以上计6分；</t>
  </si>
  <si>
    <t>社会公众或服务对象是指部门（单位）履行职责而影响到的部门、群体或个人，一般采取社会调查的方式。</t>
  </si>
  <si>
    <t>80%（含）-90%，计4分；</t>
  </si>
  <si>
    <t>70%（含）-80%，计2分；</t>
  </si>
  <si>
    <t>低于70%计0分。</t>
  </si>
  <si>
    <t>合计</t>
  </si>
  <si>
    <r>
      <rPr>
        <b/>
        <sz val="14"/>
        <rFont val="宋体"/>
        <charset val="134"/>
      </rPr>
      <t>附件</t>
    </r>
    <r>
      <rPr>
        <b/>
        <sz val="14"/>
        <rFont val="Calibri"/>
        <charset val="134"/>
      </rPr>
      <t>4</t>
    </r>
    <r>
      <rPr>
        <b/>
        <sz val="14"/>
        <rFont val="宋体"/>
        <charset val="134"/>
      </rPr>
      <t>－</t>
    </r>
    <r>
      <rPr>
        <b/>
        <sz val="14"/>
        <rFont val="Calibri"/>
        <charset val="134"/>
      </rPr>
      <t>1</t>
    </r>
  </si>
  <si>
    <r>
      <rPr>
        <b/>
        <sz val="14"/>
        <rFont val="宋体"/>
        <charset val="134"/>
      </rPr>
      <t>附件</t>
    </r>
    <r>
      <rPr>
        <b/>
        <sz val="14"/>
        <rFont val="Calibri"/>
        <charset val="134"/>
      </rPr>
      <t>2</t>
    </r>
  </si>
  <si>
    <t>部门整体支出绩效评价基础数据表</t>
  </si>
  <si>
    <t>填报单位：湖南省人力资源和社会保障厅厅机关</t>
  </si>
  <si>
    <t>单位：万元</t>
  </si>
  <si>
    <t>填报单位：湖南省社会保险管理服务局</t>
  </si>
  <si>
    <t>填报单位：湖南省城乡居民社会养老保险管理服务中心</t>
  </si>
  <si>
    <t>填报单位：湖南省机关事业单位养老保险管理服务中心</t>
  </si>
  <si>
    <t>填报单位：湖南省人民武装学校</t>
  </si>
  <si>
    <t>填报单位：湖南省人社厅厅机关整体部门</t>
  </si>
  <si>
    <t>财政供养人员情况</t>
  </si>
  <si>
    <t>编制数</t>
  </si>
  <si>
    <t>2018年实际在职人数</t>
  </si>
  <si>
    <t>控制率</t>
  </si>
  <si>
    <t>经费控制情况</t>
  </si>
  <si>
    <t>2017年决算数</t>
  </si>
  <si>
    <t>2018年预算数</t>
  </si>
  <si>
    <t>2018年预算调整数</t>
  </si>
  <si>
    <t>2018年决算数</t>
  </si>
  <si>
    <t>一、三公经费：</t>
  </si>
  <si>
    <t xml:space="preserve"> 1、公务用车购置和维护经费</t>
  </si>
  <si>
    <t>1、公务用车购置和维护经费</t>
  </si>
  <si>
    <t xml:space="preserve">  其中：公车购置</t>
  </si>
  <si>
    <t xml:space="preserve"> 公车运行维护</t>
  </si>
  <si>
    <r>
      <rPr>
        <sz val="9"/>
        <rFont val="宋体"/>
        <charset val="134"/>
      </rPr>
      <t xml:space="preserve">   </t>
    </r>
    <r>
      <rPr>
        <sz val="9"/>
        <rFont val="仿宋_GB2312"/>
        <charset val="134"/>
      </rPr>
      <t>公车运行维护</t>
    </r>
  </si>
  <si>
    <t>2、出国经费</t>
  </si>
  <si>
    <t>3、公务接待</t>
  </si>
  <si>
    <t>二、项目支出：</t>
  </si>
  <si>
    <t>1、业务工作专项</t>
  </si>
  <si>
    <t>2、运行维护专项</t>
  </si>
  <si>
    <r>
      <rPr>
        <sz val="10.5"/>
        <color theme="1"/>
        <rFont val="Times New Roman"/>
        <charset val="134"/>
      </rPr>
      <t>3</t>
    </r>
    <r>
      <rPr>
        <sz val="10.5"/>
        <color indexed="8"/>
        <rFont val="仿宋_GB2312"/>
        <charset val="134"/>
      </rPr>
      <t>、省级专项资金（一个专项一行）</t>
    </r>
  </si>
  <si>
    <r>
      <rPr>
        <sz val="9"/>
        <rFont val="宋体"/>
        <charset val="134"/>
      </rPr>
      <t>3</t>
    </r>
    <r>
      <rPr>
        <sz val="9"/>
        <rFont val="仿宋_GB2312"/>
        <charset val="134"/>
      </rPr>
      <t>、专家院士个人补贴</t>
    </r>
  </si>
  <si>
    <t>三、公用经费</t>
  </si>
  <si>
    <t xml:space="preserve">  其中：办公经费</t>
  </si>
  <si>
    <t xml:space="preserve">   水费、电费、差旅费</t>
  </si>
  <si>
    <t>会议费、培训费</t>
  </si>
  <si>
    <t>其他</t>
  </si>
  <si>
    <t>四、政府采购金额</t>
  </si>
  <si>
    <t xml:space="preserve">五、部门整体支出预算调整 </t>
  </si>
  <si>
    <t>楼堂馆所控制情况</t>
  </si>
  <si>
    <t>批复规模</t>
  </si>
  <si>
    <t>实际规模</t>
  </si>
  <si>
    <t>规模控制率</t>
  </si>
  <si>
    <t>预算投资</t>
  </si>
  <si>
    <t>实际投资</t>
  </si>
  <si>
    <t>投资概算控制率</t>
  </si>
  <si>
    <t>（2018年完工项目）</t>
  </si>
  <si>
    <t>（㎡）</t>
  </si>
  <si>
    <t>（万元）</t>
  </si>
  <si>
    <r>
      <rPr>
        <sz val="9"/>
        <rFont val="宋体"/>
        <charset val="134"/>
      </rPr>
      <t>4</t>
    </r>
    <r>
      <rPr>
        <sz val="9"/>
        <rFont val="仿宋_GB2312"/>
        <charset val="134"/>
      </rPr>
      <t>、专家院士个人补贴</t>
    </r>
  </si>
  <si>
    <t xml:space="preserve">     </t>
  </si>
  <si>
    <t>厉行节约保障措施</t>
  </si>
  <si>
    <t>说明：“项目支出”需要填报基本支出以外的所有项目支出情况，包括业务工作项目、运行维护项目和省级专项资金等；“公用经费”填报基本支出中的一般商品和服务支出</t>
  </si>
  <si>
    <t>政府采购金额</t>
  </si>
  <si>
    <t>政府采购金额（决算数）</t>
  </si>
  <si>
    <t xml:space="preserve">     部门整体支出预算调整 </t>
  </si>
  <si>
    <t xml:space="preserve">部门整体支出预算调整 </t>
  </si>
  <si>
    <t>说明：“项目支出”需要填报除专项资金和基本支出以外的所有项目情况，包括业务工作项目、运行维护项目等；“公用经费”填报基本支出中的一般商品和服务支出。</t>
  </si>
  <si>
    <t>附件3</t>
  </si>
  <si>
    <t>2018年度省级人力资源专项基础数据表</t>
  </si>
  <si>
    <t>金额单位：万元</t>
  </si>
  <si>
    <t>湖南省人力资源和社会保障厅</t>
  </si>
  <si>
    <t>填报时间：</t>
  </si>
  <si>
    <t>项目资金及使用情况</t>
  </si>
  <si>
    <t>批复总资金额（万元）</t>
  </si>
  <si>
    <t>实际到位投资（万元）</t>
  </si>
  <si>
    <t>序号</t>
  </si>
  <si>
    <t>项目名称</t>
  </si>
  <si>
    <t>省级投资</t>
  </si>
  <si>
    <t>其他配套</t>
  </si>
  <si>
    <t>省级引进国外智力专项</t>
  </si>
  <si>
    <t>1-1</t>
  </si>
  <si>
    <t>海外名师讲堂等项目</t>
  </si>
  <si>
    <t>1-2</t>
  </si>
  <si>
    <t>文教类项目</t>
  </si>
  <si>
    <t>1-3</t>
  </si>
  <si>
    <t>经技类项目</t>
  </si>
  <si>
    <t>1-4</t>
  </si>
  <si>
    <t>其它类项目</t>
  </si>
  <si>
    <t>专业技术人员专项培训经费</t>
  </si>
  <si>
    <t>2-1</t>
  </si>
  <si>
    <t>重点行业区域专业技术人员培训班资助</t>
  </si>
  <si>
    <t>2-2</t>
  </si>
  <si>
    <t>省级高级专家研修班</t>
  </si>
  <si>
    <t>2-3</t>
  </si>
  <si>
    <t>高层次急需人才出国（境）研修学术访问交流资助</t>
  </si>
  <si>
    <t>2-4</t>
  </si>
  <si>
    <t>省级继续教育基地战略性新兴产业高级研修班资助</t>
  </si>
  <si>
    <t>博士后研究人员日常资助经费</t>
  </si>
  <si>
    <t>项目产出及资金使用情况</t>
  </si>
  <si>
    <t>预算金额</t>
  </si>
  <si>
    <t>使用金额</t>
  </si>
  <si>
    <t>其中：二次下拨</t>
  </si>
  <si>
    <t>资金节余</t>
  </si>
  <si>
    <t>完成比例</t>
  </si>
  <si>
    <t>备注</t>
  </si>
  <si>
    <t>1个项目未实施</t>
  </si>
  <si>
    <t>其中已完成项目结余资金7.45万元，一个项目未实施结余资金5万元</t>
  </si>
  <si>
    <t>1个项目已完成尚未报账</t>
  </si>
  <si>
    <t>项目已完成的节约资金</t>
  </si>
  <si>
    <t>2人已申请延期至2019年</t>
  </si>
  <si>
    <t>资金额度已分配，但博士后人员尚未报销使用完毕</t>
  </si>
  <si>
    <t>附件4</t>
  </si>
  <si>
    <t>2018年度省级人力资源专项资金绩效目标自评表</t>
  </si>
  <si>
    <t>金额单位：万元、个</t>
  </si>
  <si>
    <t>专项资金名称</t>
  </si>
  <si>
    <t>人力资源专项</t>
  </si>
  <si>
    <t>负责人及电话</t>
  </si>
  <si>
    <t>刘 湘 0731-88988076；龙涛 0731-84900076</t>
  </si>
  <si>
    <t>省级主管部门</t>
  </si>
  <si>
    <t>地方主管部门</t>
  </si>
  <si>
    <t>实施单位</t>
  </si>
  <si>
    <t>境外专家引进和境外培训处；专业技术人员管理处</t>
  </si>
  <si>
    <t>项目资金（万元）</t>
  </si>
  <si>
    <t>全年预算数（A）</t>
  </si>
  <si>
    <t>全年执行数（B）</t>
  </si>
  <si>
    <t>执行率（B／A）</t>
  </si>
  <si>
    <t>年度资金总额</t>
  </si>
  <si>
    <t>其中：中央补助</t>
  </si>
  <si>
    <t xml:space="preserve">      省级资金</t>
  </si>
  <si>
    <t xml:space="preserve">      自筹资金</t>
  </si>
  <si>
    <t>年度总体目标</t>
  </si>
  <si>
    <r>
      <rPr>
        <sz val="10.5"/>
        <color rgb="FF000000"/>
        <rFont val="仿宋_GB2312"/>
        <charset val="134"/>
      </rPr>
      <t>年初设定目标</t>
    </r>
    <r>
      <rPr>
        <sz val="10.5"/>
        <color rgb="FF000000"/>
        <rFont val="宋体"/>
        <charset val="134"/>
      </rPr>
      <t>　</t>
    </r>
  </si>
  <si>
    <t>全年实际完成情况</t>
  </si>
  <si>
    <t>计划下拨省级引智专项资金1400万元，建设项目232个，引进国外新品种120种、新技术142项、先进人才140人</t>
  </si>
  <si>
    <t>实际下拨省级引智专项资金1400万元，年末建设项目已执行完成230个，因拟聘专家延期暂未开展项目2个，实际引进国外新品种125种、新技术147项、先进人才140人</t>
  </si>
  <si>
    <t>计划下拨博士后经费250万元，发放至295人</t>
  </si>
  <si>
    <t>实际下拨博士后经费250万元，发放至295人</t>
  </si>
  <si>
    <t>计划下拨专业技术人员培训经费250万元，资助22个培训班、出国交流的高层次急需人才6人</t>
  </si>
  <si>
    <t>实际下拨专业技术人员培训经费250万元，资助23个培训班、出国交流的高层次急需人才4人</t>
  </si>
  <si>
    <t>绩效指标</t>
  </si>
  <si>
    <t>年度计划指标值</t>
  </si>
  <si>
    <t>全年完成值</t>
  </si>
  <si>
    <t>未完成原因和改进措施</t>
  </si>
  <si>
    <t>产出指标</t>
  </si>
  <si>
    <t>数量指标</t>
  </si>
  <si>
    <t>引进国外新品种情况</t>
  </si>
  <si>
    <t>已完成</t>
  </si>
  <si>
    <t>引进国外新技术情况</t>
  </si>
  <si>
    <t>引进国外人才情况</t>
  </si>
  <si>
    <t>博士后研究人员经费发放人数</t>
  </si>
  <si>
    <t>重点行业区域专业技术人员培训班资助期数</t>
  </si>
  <si>
    <t>省级高级专家研修班资助期数</t>
  </si>
  <si>
    <t>高层次急需人才出国（境）研修学术访问交流资助个数</t>
  </si>
  <si>
    <t>6个左右</t>
  </si>
  <si>
    <t>省级继续教育基地战略性新兴产业高级研修班资助期数</t>
  </si>
  <si>
    <t>质量指标</t>
  </si>
  <si>
    <t>项目完成后是否达到了预期效果</t>
  </si>
  <si>
    <t>时效指标</t>
  </si>
  <si>
    <t>项目资金使用率</t>
  </si>
  <si>
    <t>详见附件4，已敦促其尽快实施以保证资金使用效益</t>
  </si>
  <si>
    <t>项目完成及时率</t>
  </si>
  <si>
    <t>效益指标</t>
  </si>
  <si>
    <t>经济效益指标</t>
  </si>
  <si>
    <t>项目实施后直接或间接产生的经济效益或人才培养效益是否达到预期</t>
  </si>
  <si>
    <t>90%以上</t>
  </si>
  <si>
    <t>生态效益指标</t>
  </si>
  <si>
    <t>国外新品种、新技术等引智成果在推广过程中的接受度</t>
  </si>
  <si>
    <t>引进新品种大规模种植后是否改善了当地生态环境</t>
  </si>
  <si>
    <t>社会效益指标</t>
  </si>
  <si>
    <t>2018年度引进国外新品种情况</t>
  </si>
  <si>
    <t>2018年度引进国外新技术情况</t>
  </si>
  <si>
    <t>2018年度引进国外人才情况</t>
  </si>
  <si>
    <t>可持续影响指标</t>
  </si>
  <si>
    <t>国外新品种、新技术等引智成果在推广后可持续使用期限</t>
  </si>
  <si>
    <t>3年以上</t>
  </si>
  <si>
    <t>满意度指标</t>
  </si>
  <si>
    <t>服务对象满意度指标</t>
  </si>
  <si>
    <t>项目单位单位对人力资源专项工作的满意度</t>
  </si>
  <si>
    <t>说明</t>
  </si>
  <si>
    <t>无</t>
  </si>
  <si>
    <t>附件5</t>
  </si>
  <si>
    <t>2018年度就业补助专项资金绩效目标自评表</t>
  </si>
  <si>
    <t>金额单位：亿元、个</t>
  </si>
  <si>
    <t>　就业补助资金</t>
  </si>
  <si>
    <t>湖南省人力资源和社会保障厅　</t>
  </si>
  <si>
    <t>湖南省财政厅</t>
  </si>
  <si>
    <t>地方各级人力资源和社会保障局</t>
  </si>
  <si>
    <t>年初设定目标　</t>
  </si>
  <si>
    <t>目标1：资金按规定用于职业培训补贴、职业技能鉴定补贴、社会保险补贴、公益性岗位补贴、就业见习补贴、求职创业补贴、就业创业服务补助、高技能人才培养补助等支出以及经省人民政府批准的其他支出项目</t>
  </si>
  <si>
    <t>全年城镇新增就业79.45万人；失业人员再就业33.68万人，困难人员再就业11.75万人，均超额完成年度任务。城镇登记失业率3.58%，就业局势总体稳定。　</t>
  </si>
  <si>
    <t>目标2：确保完成年度城镇新增就业目标任务</t>
  </si>
  <si>
    <t>目标3：确保年末城镇登记失业率保持在目标范围内</t>
  </si>
  <si>
    <t>目标4：确保资金在目标范围内下达</t>
  </si>
  <si>
    <t>目标5：确保补贴资金在目标范围内支付到位</t>
  </si>
  <si>
    <t>年度指标值</t>
  </si>
  <si>
    <t>享受职业培训补贴人员数量</t>
  </si>
  <si>
    <t>30万人</t>
  </si>
  <si>
    <t>31.33万人</t>
  </si>
  <si>
    <t>享受职业技能鉴定补贴人员数量</t>
  </si>
  <si>
    <t>8万人</t>
  </si>
  <si>
    <t>8.85万人</t>
  </si>
  <si>
    <t>享受社会保险补贴人员数量</t>
  </si>
  <si>
    <t>18万人</t>
  </si>
  <si>
    <t>18.53万人</t>
  </si>
  <si>
    <t>享受公益性岗位补贴人员数量</t>
  </si>
  <si>
    <t>8.28万人</t>
  </si>
  <si>
    <t>享受就业见习补贴人员数量</t>
  </si>
  <si>
    <t>8000人</t>
  </si>
  <si>
    <t>8535人</t>
  </si>
  <si>
    <t>符合政策规定的毕业年度高校毕业生享受求职创业补贴比例</t>
  </si>
  <si>
    <t>≥95%</t>
  </si>
  <si>
    <t>国家级高技能人才培训基地建设数量</t>
  </si>
  <si>
    <t>3个</t>
  </si>
  <si>
    <t>大师工作室建设数量</t>
  </si>
  <si>
    <t>职业培训补贴发放准确率</t>
  </si>
  <si>
    <t>接受职业培训后取得职业资格证书（或专项职业能力证书、培训合格证书）人员的比例</t>
  </si>
  <si>
    <t>≥80%</t>
  </si>
  <si>
    <t>社会保险补贴发放准确率</t>
  </si>
  <si>
    <t>公益性岗位补贴发放准确率</t>
  </si>
  <si>
    <t>就业见习补贴发放准确率</t>
  </si>
  <si>
    <t>求职创业补贴发放准确率</t>
  </si>
  <si>
    <t>资金在规定时间内下达率</t>
  </si>
  <si>
    <t>补贴资金在规定时间内支付到位率</t>
  </si>
  <si>
    <t>成本指标</t>
  </si>
  <si>
    <t>职业培训补贴人均标准</t>
  </si>
  <si>
    <t>1,000元</t>
  </si>
  <si>
    <t>1,141.23元</t>
  </si>
  <si>
    <t>职业技能鉴定补贴人均标准</t>
  </si>
  <si>
    <t>140元</t>
  </si>
  <si>
    <t>149.86元</t>
  </si>
  <si>
    <t>社会保险补贴人均标准</t>
  </si>
  <si>
    <t>4,500元</t>
  </si>
  <si>
    <t>4,802.57元</t>
  </si>
  <si>
    <t>公益性岗位补贴人均标准</t>
  </si>
  <si>
    <t>10,000元</t>
  </si>
  <si>
    <t>10,523.55元</t>
  </si>
  <si>
    <t>经济效益  指标</t>
  </si>
  <si>
    <t>城镇新增就业人数</t>
  </si>
  <si>
    <t>70万人</t>
  </si>
  <si>
    <t>79.45万人</t>
  </si>
  <si>
    <t>年末城镇登记失业率</t>
  </si>
  <si>
    <t>≤4.5%</t>
  </si>
  <si>
    <t>年末高校毕业生总体就业率</t>
  </si>
  <si>
    <t>保持稳定</t>
  </si>
  <si>
    <t>失业人员再就业人数</t>
  </si>
  <si>
    <t>33.68万人</t>
  </si>
  <si>
    <t>就业困难人员就业人数</t>
  </si>
  <si>
    <t>10万人</t>
  </si>
  <si>
    <t>11.75万人</t>
  </si>
  <si>
    <t>社会效益  指标</t>
  </si>
  <si>
    <t>零就业家庭帮扶率</t>
  </si>
  <si>
    <t>因就业问题发生重大群体性事件数量</t>
  </si>
  <si>
    <t>≤2起</t>
  </si>
  <si>
    <t>0起</t>
  </si>
  <si>
    <t>公共就业服务满意度</t>
  </si>
  <si>
    <t>≥85%</t>
  </si>
  <si>
    <t>就业扶持政策经办服务满意度</t>
  </si>
  <si>
    <t>≥90%</t>
  </si>
  <si>
    <t>“双一流”建设专项1</t>
  </si>
  <si>
    <t>2017年校园招聘活动一次性补助资金</t>
  </si>
  <si>
    <t>2018年部分就业补助项目资金（第二批）</t>
  </si>
  <si>
    <t>就业补助资金（省级）</t>
  </si>
  <si>
    <t>2016年省级职业能力建设项目</t>
  </si>
  <si>
    <t>2018年国家级和省级职业能力建设项目</t>
  </si>
  <si>
    <t>2018年部分就业补助项目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</si>
</sst>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5">
    <font>
      <sz val="11"/>
      <color theme="1"/>
      <name val="等线"/>
      <charset val="134"/>
      <scheme val="minor"/>
    </font>
    <font>
      <sz val="10"/>
      <color theme="1"/>
      <name val="等线"/>
      <charset val="134"/>
      <scheme val="minor"/>
    </font>
    <font>
      <sz val="11"/>
      <name val="仿宋_GB2312"/>
      <charset val="134"/>
    </font>
    <font>
      <sz val="11"/>
      <color theme="1"/>
      <name val="仿宋_GB2312"/>
      <charset val="134"/>
    </font>
    <font>
      <b/>
      <sz val="20"/>
      <name val="仿宋_GB2312"/>
      <charset val="134"/>
    </font>
    <font>
      <sz val="16"/>
      <color rgb="FF000000"/>
      <name val="仿宋_GB2312"/>
      <charset val="134"/>
    </font>
    <font>
      <sz val="10.5"/>
      <color rgb="FF000000"/>
      <name val="仿宋_GB2312"/>
      <charset val="134"/>
    </font>
    <font>
      <sz val="10.5"/>
      <color theme="1"/>
      <name val="仿宋_GB2312"/>
      <charset val="134"/>
    </font>
    <font>
      <sz val="12"/>
      <name val="宋体"/>
      <charset val="134"/>
    </font>
    <font>
      <sz val="12"/>
      <color rgb="FF333333"/>
      <name val="仿宋_GB2312"/>
      <charset val="134"/>
    </font>
    <font>
      <b/>
      <sz val="18"/>
      <name val="宋体"/>
      <charset val="134"/>
    </font>
    <font>
      <sz val="10"/>
      <name val="Times New Roman"/>
      <charset val="134"/>
    </font>
    <font>
      <sz val="10.5"/>
      <name val="仿宋_GB2312"/>
      <charset val="134"/>
    </font>
    <font>
      <sz val="10"/>
      <color theme="1"/>
      <name val="等线"/>
      <charset val="134"/>
      <scheme val="minor"/>
    </font>
    <font>
      <b/>
      <sz val="20"/>
      <color theme="1"/>
      <name val="仿宋_GB2312"/>
      <charset val="134"/>
    </font>
    <font>
      <b/>
      <sz val="10.5"/>
      <color theme="1"/>
      <name val="仿宋_GB2312"/>
      <charset val="134"/>
    </font>
    <font>
      <b/>
      <sz val="10.5"/>
      <color rgb="FF000000"/>
      <name val="仿宋_GB2312"/>
      <charset val="134"/>
    </font>
    <font>
      <sz val="10"/>
      <color theme="1"/>
      <name val="Calibri"/>
      <charset val="134"/>
    </font>
    <font>
      <b/>
      <sz val="14"/>
      <name val="宋体"/>
      <charset val="134"/>
    </font>
    <font>
      <sz val="11"/>
      <name val="宋体"/>
      <charset val="134"/>
    </font>
    <font>
      <sz val="10.5"/>
      <name val="黑体"/>
      <charset val="134"/>
    </font>
    <font>
      <sz val="11"/>
      <name val="黑体"/>
      <charset val="134"/>
    </font>
    <font>
      <b/>
      <sz val="9"/>
      <name val="仿宋_GB2312"/>
      <charset val="134"/>
    </font>
    <font>
      <sz val="9"/>
      <name val="仿宋_GB2312"/>
      <charset val="134"/>
    </font>
    <font>
      <sz val="10"/>
      <name val="宋体"/>
      <charset val="134"/>
    </font>
    <font>
      <sz val="10.5"/>
      <color theme="1"/>
      <name val="Times New Roman"/>
      <charset val="134"/>
    </font>
    <font>
      <sz val="9"/>
      <name val="宋体"/>
      <charset val="134"/>
    </font>
    <font>
      <b/>
      <sz val="9"/>
      <name val="仿宋_GB2312"/>
      <charset val="134"/>
    </font>
    <font>
      <b/>
      <sz val="11"/>
      <name val="仿宋"/>
      <charset val="134"/>
    </font>
    <font>
      <sz val="11"/>
      <name val="仿宋"/>
      <charset val="134"/>
    </font>
    <font>
      <sz val="18"/>
      <color theme="1"/>
      <name val="方正小标宋_GBK"/>
      <charset val="134"/>
    </font>
    <font>
      <sz val="12"/>
      <color theme="1"/>
      <name val="宋体"/>
      <charset val="134"/>
    </font>
    <font>
      <sz val="10"/>
      <color theme="1"/>
      <name val="黑体"/>
      <charset val="134"/>
    </font>
    <font>
      <sz val="10"/>
      <color theme="1"/>
      <name val="等线 Light"/>
      <charset val="134"/>
      <scheme val="major"/>
    </font>
    <font>
      <sz val="10"/>
      <name val="等线 Light"/>
      <charset val="134"/>
      <scheme val="major"/>
    </font>
    <font>
      <sz val="18"/>
      <color theme="1"/>
      <name val="方正小标宋_GBK"/>
      <charset val="134"/>
    </font>
    <font>
      <sz val="18"/>
      <color indexed="8"/>
      <name val="方正小标宋_GBK"/>
      <charset val="134"/>
    </font>
    <font>
      <sz val="12"/>
      <color indexed="8"/>
      <name val="宋体"/>
      <charset val="134"/>
    </font>
    <font>
      <sz val="10"/>
      <color indexed="8"/>
      <name val="黑体"/>
      <charset val="134"/>
    </font>
    <font>
      <sz val="10"/>
      <color indexed="8"/>
      <name val="宋体"/>
      <charset val="134"/>
    </font>
    <font>
      <b/>
      <sz val="18"/>
      <color theme="3"/>
      <name val="等线"/>
      <charset val="134"/>
      <scheme val="minor"/>
    </font>
    <font>
      <u/>
      <sz val="11"/>
      <color rgb="FF0000FF"/>
      <name val="等线"/>
      <charset val="0"/>
      <scheme val="minor"/>
    </font>
    <font>
      <b/>
      <sz val="11"/>
      <color rgb="FFFFFFFF"/>
      <name val="等线"/>
      <charset val="0"/>
      <scheme val="minor"/>
    </font>
    <font>
      <sz val="11"/>
      <color theme="1"/>
      <name val="等线"/>
      <charset val="134"/>
      <scheme val="minor"/>
    </font>
    <font>
      <b/>
      <sz val="13"/>
      <color theme="3"/>
      <name val="等线"/>
      <charset val="134"/>
      <scheme val="minor"/>
    </font>
    <font>
      <b/>
      <sz val="11"/>
      <color rgb="FFFA7D00"/>
      <name val="等线"/>
      <charset val="0"/>
      <scheme val="minor"/>
    </font>
    <font>
      <sz val="11"/>
      <color rgb="FF3F3F76"/>
      <name val="等线"/>
      <charset val="0"/>
      <scheme val="minor"/>
    </font>
    <font>
      <sz val="11"/>
      <color rgb="FFFF0000"/>
      <name val="等线"/>
      <charset val="0"/>
      <scheme val="minor"/>
    </font>
    <font>
      <b/>
      <sz val="11"/>
      <color rgb="FF3F3F3F"/>
      <name val="等线"/>
      <charset val="0"/>
      <scheme val="minor"/>
    </font>
    <font>
      <b/>
      <sz val="11"/>
      <color theme="3"/>
      <name val="等线"/>
      <charset val="134"/>
      <scheme val="minor"/>
    </font>
    <font>
      <sz val="11"/>
      <color theme="1"/>
      <name val="等线"/>
      <charset val="0"/>
      <scheme val="minor"/>
    </font>
    <font>
      <sz val="11"/>
      <color rgb="FF9C0006"/>
      <name val="等线"/>
      <charset val="0"/>
      <scheme val="minor"/>
    </font>
    <font>
      <sz val="11"/>
      <color theme="1"/>
      <name val="等线"/>
      <charset val="134"/>
      <scheme val="minor"/>
    </font>
    <font>
      <sz val="11"/>
      <color theme="0"/>
      <name val="等线"/>
      <charset val="0"/>
      <scheme val="minor"/>
    </font>
    <font>
      <i/>
      <sz val="11"/>
      <color rgb="FF7F7F7F"/>
      <name val="等线"/>
      <charset val="0"/>
      <scheme val="minor"/>
    </font>
    <font>
      <u/>
      <sz val="11"/>
      <color rgb="FF800080"/>
      <name val="等线"/>
      <charset val="0"/>
      <scheme val="minor"/>
    </font>
    <font>
      <sz val="11"/>
      <color indexed="8"/>
      <name val="宋体"/>
      <charset val="134"/>
    </font>
    <font>
      <sz val="11"/>
      <color rgb="FF9C6500"/>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sz val="11"/>
      <color rgb="FF006100"/>
      <name val="等线"/>
      <charset val="0"/>
      <scheme val="minor"/>
    </font>
    <font>
      <sz val="10.5"/>
      <color rgb="FF000000"/>
      <name val="宋体"/>
      <charset val="134"/>
    </font>
    <font>
      <b/>
      <sz val="14"/>
      <name val="Calibri"/>
      <charset val="134"/>
    </font>
    <font>
      <sz val="10.5"/>
      <color indexed="8"/>
      <name val="仿宋_GB2312"/>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indexed="0"/>
      </right>
      <top/>
      <bottom style="thin">
        <color indexed="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bottom/>
      <diagonal/>
    </border>
    <border>
      <left style="thin">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43" fillId="0" borderId="0" applyFont="0" applyFill="0" applyBorder="0" applyAlignment="0" applyProtection="0">
      <alignment vertical="center"/>
    </xf>
    <xf numFmtId="0" fontId="50" fillId="12" borderId="0" applyNumberFormat="0" applyBorder="0" applyAlignment="0" applyProtection="0">
      <alignment vertical="center"/>
    </xf>
    <xf numFmtId="0" fontId="46" fillId="8" borderId="42"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50" fillId="14" borderId="0" applyNumberFormat="0" applyBorder="0" applyAlignment="0" applyProtection="0">
      <alignment vertical="center"/>
    </xf>
    <xf numFmtId="0" fontId="51" fillId="10" borderId="0" applyNumberFormat="0" applyBorder="0" applyAlignment="0" applyProtection="0">
      <alignment vertical="center"/>
    </xf>
    <xf numFmtId="43" fontId="0" fillId="0" borderId="0" applyFont="0" applyFill="0" applyBorder="0" applyAlignment="0" applyProtection="0">
      <alignment vertical="center"/>
    </xf>
    <xf numFmtId="0" fontId="53" fillId="16"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9" fontId="52" fillId="0" borderId="0" applyFont="0" applyFill="0" applyBorder="0" applyAlignment="0" applyProtection="0">
      <alignment vertical="center"/>
    </xf>
    <xf numFmtId="0" fontId="43" fillId="6" borderId="41" applyNumberFormat="0" applyFont="0" applyAlignment="0" applyProtection="0">
      <alignment vertical="center"/>
    </xf>
    <xf numFmtId="0" fontId="53" fillId="19" borderId="0" applyNumberFormat="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9" fillId="0" borderId="40" applyNumberFormat="0" applyFill="0" applyAlignment="0" applyProtection="0">
      <alignment vertical="center"/>
    </xf>
    <xf numFmtId="0" fontId="44" fillId="0" borderId="40" applyNumberFormat="0" applyFill="0" applyAlignment="0" applyProtection="0">
      <alignment vertical="center"/>
    </xf>
    <xf numFmtId="0" fontId="53" fillId="20" borderId="0" applyNumberFormat="0" applyBorder="0" applyAlignment="0" applyProtection="0">
      <alignment vertical="center"/>
    </xf>
    <xf numFmtId="0" fontId="49" fillId="0" borderId="44" applyNumberFormat="0" applyFill="0" applyAlignment="0" applyProtection="0">
      <alignment vertical="center"/>
    </xf>
    <xf numFmtId="0" fontId="53" fillId="22" borderId="0" applyNumberFormat="0" applyBorder="0" applyAlignment="0" applyProtection="0">
      <alignment vertical="center"/>
    </xf>
    <xf numFmtId="0" fontId="48" fillId="7" borderId="43" applyNumberFormat="0" applyAlignment="0" applyProtection="0">
      <alignment vertical="center"/>
    </xf>
    <xf numFmtId="0" fontId="45" fillId="7" borderId="42" applyNumberFormat="0" applyAlignment="0" applyProtection="0">
      <alignment vertical="center"/>
    </xf>
    <xf numFmtId="0" fontId="42" fillId="5" borderId="39" applyNumberFormat="0" applyAlignment="0" applyProtection="0">
      <alignment vertical="center"/>
    </xf>
    <xf numFmtId="0" fontId="50" fillId="24" borderId="0" applyNumberFormat="0" applyBorder="0" applyAlignment="0" applyProtection="0">
      <alignment vertical="center"/>
    </xf>
    <xf numFmtId="0" fontId="53" fillId="25" borderId="0" applyNumberFormat="0" applyBorder="0" applyAlignment="0" applyProtection="0">
      <alignment vertical="center"/>
    </xf>
    <xf numFmtId="0" fontId="58" fillId="0" borderId="45" applyNumberFormat="0" applyFill="0" applyAlignment="0" applyProtection="0">
      <alignment vertical="center"/>
    </xf>
    <xf numFmtId="0" fontId="60" fillId="0" borderId="46" applyNumberFormat="0" applyFill="0" applyAlignment="0" applyProtection="0">
      <alignment vertical="center"/>
    </xf>
    <xf numFmtId="0" fontId="61" fillId="26" borderId="0" applyNumberFormat="0" applyBorder="0" applyAlignment="0" applyProtection="0">
      <alignment vertical="center"/>
    </xf>
    <xf numFmtId="0" fontId="57" fillId="18" borderId="0" applyNumberFormat="0" applyBorder="0" applyAlignment="0" applyProtection="0">
      <alignment vertical="center"/>
    </xf>
    <xf numFmtId="0" fontId="50" fillId="17" borderId="0" applyNumberFormat="0" applyBorder="0" applyAlignment="0" applyProtection="0">
      <alignment vertical="center"/>
    </xf>
    <xf numFmtId="0" fontId="53" fillId="28" borderId="0" applyNumberFormat="0" applyBorder="0" applyAlignment="0" applyProtection="0">
      <alignment vertical="center"/>
    </xf>
    <xf numFmtId="0" fontId="50" fillId="11"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0" fillId="9" borderId="0" applyNumberFormat="0" applyBorder="0" applyAlignment="0" applyProtection="0">
      <alignment vertical="center"/>
    </xf>
    <xf numFmtId="0" fontId="53" fillId="27" borderId="0" applyNumberFormat="0" applyBorder="0" applyAlignment="0" applyProtection="0">
      <alignment vertical="center"/>
    </xf>
    <xf numFmtId="0" fontId="56" fillId="0" borderId="0">
      <alignment vertical="center"/>
    </xf>
    <xf numFmtId="0" fontId="53" fillId="32" borderId="0" applyNumberFormat="0" applyBorder="0" applyAlignment="0" applyProtection="0">
      <alignment vertical="center"/>
    </xf>
    <xf numFmtId="0" fontId="50" fillId="23" borderId="0" applyNumberFormat="0" applyBorder="0" applyAlignment="0" applyProtection="0">
      <alignment vertical="center"/>
    </xf>
    <xf numFmtId="0" fontId="50" fillId="33" borderId="0" applyNumberFormat="0" applyBorder="0" applyAlignment="0" applyProtection="0">
      <alignment vertical="center"/>
    </xf>
    <xf numFmtId="0" fontId="53" fillId="35" borderId="0" applyNumberFormat="0" applyBorder="0" applyAlignment="0" applyProtection="0">
      <alignment vertical="center"/>
    </xf>
    <xf numFmtId="0" fontId="50" fillId="13" borderId="0" applyNumberFormat="0" applyBorder="0" applyAlignment="0" applyProtection="0">
      <alignment vertical="center"/>
    </xf>
    <xf numFmtId="0" fontId="53" fillId="15" borderId="0" applyNumberFormat="0" applyBorder="0" applyAlignment="0" applyProtection="0">
      <alignment vertical="center"/>
    </xf>
    <xf numFmtId="0" fontId="53" fillId="31" borderId="0" applyNumberFormat="0" applyBorder="0" applyAlignment="0" applyProtection="0">
      <alignment vertical="center"/>
    </xf>
    <xf numFmtId="0" fontId="50" fillId="21" borderId="0" applyNumberFormat="0" applyBorder="0" applyAlignment="0" applyProtection="0">
      <alignment vertical="center"/>
    </xf>
    <xf numFmtId="0" fontId="53" fillId="34"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8" fillId="0" borderId="0">
      <alignment vertical="center"/>
    </xf>
    <xf numFmtId="43" fontId="0" fillId="0" borderId="0" applyFont="0" applyFill="0" applyBorder="0" applyAlignment="0" applyProtection="0">
      <alignment vertical="center"/>
    </xf>
    <xf numFmtId="0" fontId="52" fillId="0" borderId="0">
      <alignment vertical="center"/>
    </xf>
    <xf numFmtId="43" fontId="52" fillId="0" borderId="0" applyFont="0" applyFill="0" applyBorder="0" applyAlignment="0" applyProtection="0">
      <alignment vertical="center"/>
    </xf>
    <xf numFmtId="0" fontId="0" fillId="0" borderId="0">
      <alignment vertical="center"/>
    </xf>
    <xf numFmtId="43" fontId="56" fillId="0" borderId="0" applyFont="0" applyFill="0" applyBorder="0" applyAlignment="0" applyProtection="0">
      <alignment vertical="center"/>
    </xf>
    <xf numFmtId="43" fontId="52" fillId="0" borderId="0" applyFont="0" applyFill="0" applyBorder="0" applyAlignment="0" applyProtection="0">
      <alignment vertical="center"/>
    </xf>
  </cellStyleXfs>
  <cellXfs count="320">
    <xf numFmtId="0" fontId="0" fillId="0" borderId="0" xfId="0"/>
    <xf numFmtId="49" fontId="1" fillId="2" borderId="1" xfId="0" applyNumberFormat="1" applyFont="1" applyFill="1" applyBorder="1" applyAlignment="1">
      <alignment vertical="center" wrapText="1"/>
    </xf>
    <xf numFmtId="43" fontId="2" fillId="3" borderId="2" xfId="8" applyFont="1" applyFill="1" applyBorder="1" applyAlignment="1">
      <alignment horizontal="center" vertical="center" wrapText="1"/>
    </xf>
    <xf numFmtId="43" fontId="2" fillId="3" borderId="3" xfId="8" applyFont="1" applyFill="1" applyBorder="1" applyAlignment="1">
      <alignment horizontal="center" vertical="center" wrapText="1"/>
    </xf>
    <xf numFmtId="43" fontId="2" fillId="3" borderId="4" xfId="8" applyFont="1" applyFill="1" applyBorder="1" applyAlignment="1">
      <alignment horizontal="center" vertical="center" wrapText="1"/>
    </xf>
    <xf numFmtId="43" fontId="2" fillId="0" borderId="2" xfId="8" applyFont="1" applyBorder="1" applyAlignment="1">
      <alignment horizontal="center" vertical="center" wrapText="1"/>
    </xf>
    <xf numFmtId="43" fontId="2" fillId="0" borderId="3" xfId="8" applyFont="1" applyBorder="1" applyAlignment="1">
      <alignment horizontal="center" vertical="center" wrapText="1"/>
    </xf>
    <xf numFmtId="0" fontId="3" fillId="0" borderId="0" xfId="0" applyFont="1"/>
    <xf numFmtId="0" fontId="4" fillId="0" borderId="0" xfId="55" applyFont="1" applyFill="1" applyAlignment="1">
      <alignment horizontal="center" vertical="center" wrapText="1"/>
    </xf>
    <xf numFmtId="0" fontId="5" fillId="0" borderId="0" xfId="0" applyFont="1" applyAlignment="1">
      <alignment horizontal="left" vertical="center"/>
    </xf>
    <xf numFmtId="0" fontId="0" fillId="0" borderId="0" xfId="0" applyAlignment="1">
      <alignment horizontal="left"/>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left" vertical="center"/>
    </xf>
    <xf numFmtId="43" fontId="6" fillId="0" borderId="5" xfId="8" applyFont="1" applyBorder="1" applyAlignment="1">
      <alignment horizontal="lef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9" fontId="6" fillId="0" borderId="5"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0" borderId="0" xfId="0" applyFont="1" applyAlignment="1">
      <alignment horizontal="right" vertical="center"/>
    </xf>
    <xf numFmtId="10" fontId="6" fillId="0" borderId="5" xfId="11" applyNumberFormat="1" applyFont="1" applyBorder="1" applyAlignment="1">
      <alignment horizontal="center" vertical="center"/>
    </xf>
    <xf numFmtId="10" fontId="6" fillId="0" borderId="5" xfId="0" applyNumberFormat="1" applyFont="1" applyBorder="1" applyAlignment="1">
      <alignment horizontal="center" vertical="center"/>
    </xf>
    <xf numFmtId="0" fontId="6" fillId="0" borderId="3" xfId="0" applyFont="1" applyBorder="1" applyAlignment="1">
      <alignment horizontal="center" vertical="center"/>
    </xf>
    <xf numFmtId="0" fontId="8" fillId="0" borderId="0" xfId="55" applyFont="1" applyFill="1" applyBorder="1" applyAlignment="1">
      <alignment vertical="center"/>
    </xf>
    <xf numFmtId="0" fontId="9" fillId="0" borderId="0" xfId="55" applyFont="1" applyFill="1" applyBorder="1" applyAlignment="1">
      <alignment horizontal="justify" vertical="center" wrapText="1"/>
    </xf>
    <xf numFmtId="0" fontId="10" fillId="0" borderId="0" xfId="55" applyFont="1" applyFill="1" applyBorder="1" applyAlignment="1">
      <alignment horizontal="center" vertical="center" wrapText="1"/>
    </xf>
    <xf numFmtId="0" fontId="11" fillId="0" borderId="0" xfId="55" applyFont="1" applyFill="1" applyBorder="1" applyAlignment="1">
      <alignment horizontal="left" vertical="center" wrapText="1"/>
    </xf>
    <xf numFmtId="0" fontId="6" fillId="0" borderId="5" xfId="55" applyFont="1" applyFill="1" applyBorder="1" applyAlignment="1">
      <alignment horizontal="center" vertical="center" wrapText="1"/>
    </xf>
    <xf numFmtId="0" fontId="6" fillId="0" borderId="2" xfId="55" applyFont="1" applyFill="1" applyBorder="1" applyAlignment="1">
      <alignment horizontal="center" vertical="center" wrapText="1"/>
    </xf>
    <xf numFmtId="0" fontId="6" fillId="0" borderId="4" xfId="55" applyFont="1" applyFill="1" applyBorder="1" applyAlignment="1">
      <alignment horizontal="center" vertical="center" wrapText="1"/>
    </xf>
    <xf numFmtId="0" fontId="6" fillId="0" borderId="5" xfId="55" applyFont="1" applyFill="1" applyBorder="1" applyAlignment="1">
      <alignment horizontal="left" vertical="center" wrapText="1"/>
    </xf>
    <xf numFmtId="43" fontId="6" fillId="0" borderId="5" xfId="59" applyFont="1" applyFill="1" applyBorder="1" applyAlignment="1">
      <alignment horizontal="center" vertical="center" wrapText="1"/>
    </xf>
    <xf numFmtId="0" fontId="6" fillId="0" borderId="3" xfId="55" applyFont="1" applyFill="1" applyBorder="1" applyAlignment="1">
      <alignment horizontal="center" vertical="center" wrapText="1"/>
    </xf>
    <xf numFmtId="0" fontId="6" fillId="0" borderId="2" xfId="55" applyFont="1" applyFill="1" applyBorder="1" applyAlignment="1">
      <alignment horizontal="left" vertical="center" wrapText="1"/>
    </xf>
    <xf numFmtId="0" fontId="6" fillId="0" borderId="4" xfId="55" applyFont="1" applyFill="1" applyBorder="1" applyAlignment="1">
      <alignment horizontal="left" vertical="center" wrapText="1"/>
    </xf>
    <xf numFmtId="0" fontId="6" fillId="0" borderId="3" xfId="55" applyFont="1" applyFill="1" applyBorder="1" applyAlignment="1">
      <alignment horizontal="left" vertical="center" wrapText="1"/>
    </xf>
    <xf numFmtId="0" fontId="6" fillId="0" borderId="6" xfId="55" applyFont="1" applyFill="1" applyBorder="1" applyAlignment="1">
      <alignment horizontal="center" vertical="center" wrapText="1"/>
    </xf>
    <xf numFmtId="0" fontId="12" fillId="0" borderId="5" xfId="55" applyFont="1" applyFill="1" applyBorder="1" applyAlignment="1">
      <alignment horizontal="left" vertical="center" wrapText="1"/>
    </xf>
    <xf numFmtId="0" fontId="6" fillId="0" borderId="7" xfId="55" applyFont="1" applyFill="1" applyBorder="1" applyAlignment="1">
      <alignment horizontal="center" vertical="center" wrapText="1"/>
    </xf>
    <xf numFmtId="0" fontId="6" fillId="0" borderId="8" xfId="55" applyFont="1" applyFill="1" applyBorder="1" applyAlignment="1">
      <alignment horizontal="center" vertical="center" wrapText="1"/>
    </xf>
    <xf numFmtId="0" fontId="12" fillId="0" borderId="5" xfId="55" applyFont="1" applyFill="1" applyBorder="1" applyAlignment="1">
      <alignment vertical="center" wrapText="1"/>
    </xf>
    <xf numFmtId="9" fontId="6" fillId="0" borderId="5" xfId="55" applyNumberFormat="1" applyFont="1" applyFill="1" applyBorder="1" applyAlignment="1">
      <alignment horizontal="center" vertical="center" wrapText="1"/>
    </xf>
    <xf numFmtId="10" fontId="6" fillId="0" borderId="5" xfId="13" applyNumberFormat="1" applyFont="1" applyFill="1" applyBorder="1" applyAlignment="1">
      <alignment horizontal="center" vertical="center" wrapText="1"/>
    </xf>
    <xf numFmtId="0" fontId="12" fillId="0" borderId="9" xfId="55" applyFont="1" applyFill="1" applyBorder="1" applyAlignment="1">
      <alignment horizontal="right" vertical="center" wrapText="1"/>
    </xf>
    <xf numFmtId="10" fontId="6" fillId="0" borderId="5" xfId="13" applyNumberFormat="1" applyFont="1" applyFill="1" applyBorder="1" applyAlignment="1">
      <alignment horizontal="right" vertical="center" wrapText="1"/>
    </xf>
    <xf numFmtId="43" fontId="8" fillId="0" borderId="0" xfId="55" applyNumberFormat="1" applyFont="1" applyFill="1" applyBorder="1" applyAlignment="1">
      <alignment vertical="center"/>
    </xf>
    <xf numFmtId="0" fontId="13" fillId="0" borderId="0" xfId="57" applyFont="1">
      <alignment vertical="center"/>
    </xf>
    <xf numFmtId="0" fontId="0" fillId="0" borderId="0" xfId="57">
      <alignment vertical="center"/>
    </xf>
    <xf numFmtId="0" fontId="7" fillId="0" borderId="0" xfId="57" applyFont="1">
      <alignment vertical="center"/>
    </xf>
    <xf numFmtId="0" fontId="3" fillId="0" borderId="0" xfId="57" applyFont="1">
      <alignment vertical="center"/>
    </xf>
    <xf numFmtId="0" fontId="14" fillId="0" borderId="0" xfId="57" applyFont="1" applyBorder="1" applyAlignment="1">
      <alignment horizontal="center" vertical="center"/>
    </xf>
    <xf numFmtId="0" fontId="15" fillId="0" borderId="9" xfId="57" applyFont="1" applyBorder="1" applyAlignment="1">
      <alignment horizontal="center" vertical="center"/>
    </xf>
    <xf numFmtId="0" fontId="6" fillId="0" borderId="5" xfId="57" applyFont="1" applyBorder="1" applyAlignment="1">
      <alignment horizontal="center" vertical="center" wrapText="1"/>
    </xf>
    <xf numFmtId="0" fontId="16" fillId="0" borderId="5" xfId="57" applyFont="1" applyBorder="1" applyAlignment="1">
      <alignment horizontal="center" vertical="center" wrapText="1"/>
    </xf>
    <xf numFmtId="0" fontId="6" fillId="0" borderId="5" xfId="57" applyFont="1" applyBorder="1" applyAlignment="1">
      <alignment horizontal="left" vertical="center" wrapText="1"/>
    </xf>
    <xf numFmtId="43" fontId="6" fillId="0" borderId="5" xfId="54" applyFont="1" applyBorder="1" applyAlignment="1">
      <alignment horizontal="center" vertical="center" wrapText="1"/>
    </xf>
    <xf numFmtId="49" fontId="6" fillId="0" borderId="5" xfId="57" applyNumberFormat="1" applyFont="1" applyBorder="1" applyAlignment="1">
      <alignment horizontal="center" vertical="center" wrapText="1"/>
    </xf>
    <xf numFmtId="0" fontId="6" fillId="0" borderId="2" xfId="57" applyFont="1" applyBorder="1" applyAlignment="1">
      <alignment horizontal="left" vertical="center" wrapText="1"/>
    </xf>
    <xf numFmtId="0" fontId="6" fillId="0" borderId="4" xfId="57" applyFont="1" applyBorder="1" applyAlignment="1">
      <alignment horizontal="left" vertical="center" wrapText="1"/>
    </xf>
    <xf numFmtId="0" fontId="6" fillId="0" borderId="3" xfId="57" applyFont="1" applyBorder="1" applyAlignment="1">
      <alignment horizontal="left" vertical="center" wrapText="1"/>
    </xf>
    <xf numFmtId="43" fontId="6" fillId="0" borderId="2" xfId="54" applyFont="1" applyBorder="1" applyAlignment="1">
      <alignment horizontal="center" vertical="center" wrapText="1"/>
    </xf>
    <xf numFmtId="43" fontId="6" fillId="0" borderId="3" xfId="54" applyFont="1" applyBorder="1" applyAlignment="1">
      <alignment horizontal="center" vertical="center" wrapText="1"/>
    </xf>
    <xf numFmtId="0" fontId="6" fillId="0" borderId="2" xfId="57" applyFont="1" applyBorder="1" applyAlignment="1">
      <alignment horizontal="center" vertical="center" wrapText="1"/>
    </xf>
    <xf numFmtId="0" fontId="6" fillId="0" borderId="4" xfId="57" applyFont="1" applyBorder="1" applyAlignment="1">
      <alignment horizontal="center" vertical="center" wrapText="1"/>
    </xf>
    <xf numFmtId="0" fontId="6" fillId="0" borderId="2" xfId="57" applyFont="1" applyBorder="1" applyAlignment="1">
      <alignment vertical="center" wrapText="1"/>
    </xf>
    <xf numFmtId="0" fontId="6" fillId="0" borderId="4" xfId="57" applyFont="1" applyBorder="1" applyAlignment="1">
      <alignment vertical="center" wrapText="1"/>
    </xf>
    <xf numFmtId="0" fontId="6" fillId="0" borderId="3" xfId="57" applyFont="1" applyBorder="1" applyAlignment="1">
      <alignment vertical="center" wrapText="1"/>
    </xf>
    <xf numFmtId="43" fontId="16" fillId="0" borderId="5" xfId="57" applyNumberFormat="1" applyFont="1" applyBorder="1" applyAlignment="1">
      <alignment horizontal="center" vertical="center" wrapText="1"/>
    </xf>
    <xf numFmtId="0" fontId="6" fillId="0" borderId="5" xfId="57" applyFont="1" applyBorder="1" applyAlignment="1">
      <alignment horizontal="center" vertical="center"/>
    </xf>
    <xf numFmtId="43" fontId="6" fillId="0" borderId="5" xfId="54" applyFont="1" applyBorder="1" applyAlignment="1">
      <alignment horizontal="left" vertical="center" wrapText="1"/>
    </xf>
    <xf numFmtId="43" fontId="16" fillId="0" borderId="5" xfId="54" applyFont="1" applyBorder="1" applyAlignment="1">
      <alignment horizontal="center" vertical="center" wrapText="1"/>
    </xf>
    <xf numFmtId="43" fontId="16" fillId="0" borderId="5" xfId="54" applyFont="1" applyBorder="1" applyAlignment="1">
      <alignment horizontal="left" vertical="center" wrapText="1"/>
    </xf>
    <xf numFmtId="0" fontId="7" fillId="0" borderId="9" xfId="57" applyFont="1" applyBorder="1" applyAlignment="1">
      <alignment horizontal="right" vertical="center"/>
    </xf>
    <xf numFmtId="0" fontId="6" fillId="0" borderId="5" xfId="57" applyFont="1" applyBorder="1" applyAlignment="1">
      <alignment horizontal="justify" vertical="center" wrapText="1"/>
    </xf>
    <xf numFmtId="31" fontId="6" fillId="0" borderId="5" xfId="57" applyNumberFormat="1" applyFont="1" applyBorder="1" applyAlignment="1">
      <alignment horizontal="center" vertical="center" wrapText="1"/>
    </xf>
    <xf numFmtId="0" fontId="17" fillId="0" borderId="0" xfId="57" applyFont="1" applyAlignment="1">
      <alignment vertical="center" wrapText="1"/>
    </xf>
    <xf numFmtId="43" fontId="6" fillId="0" borderId="5" xfId="57" applyNumberFormat="1" applyFont="1" applyBorder="1" applyAlignment="1">
      <alignment horizontal="center" vertical="center" wrapText="1"/>
    </xf>
    <xf numFmtId="0" fontId="6" fillId="0" borderId="3" xfId="57" applyFont="1" applyBorder="1" applyAlignment="1">
      <alignment horizontal="center" vertical="center" wrapText="1"/>
    </xf>
    <xf numFmtId="10" fontId="6" fillId="0" borderId="5" xfId="51" applyNumberFormat="1" applyFont="1" applyBorder="1" applyAlignment="1">
      <alignment horizontal="center" vertical="center" wrapText="1"/>
    </xf>
    <xf numFmtId="10" fontId="16" fillId="0" borderId="5" xfId="51" applyNumberFormat="1" applyFont="1" applyBorder="1" applyAlignment="1">
      <alignment horizontal="center" vertical="center" wrapText="1"/>
    </xf>
    <xf numFmtId="10" fontId="13" fillId="0" borderId="0" xfId="51" applyNumberFormat="1" applyFo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9" fillId="0" borderId="0" xfId="0" applyFont="1" applyFill="1" applyAlignment="1">
      <alignment horizontal="left" vertical="center"/>
    </xf>
    <xf numFmtId="0" fontId="19" fillId="0" borderId="0" xfId="0" applyFont="1" applyFill="1"/>
    <xf numFmtId="0" fontId="20"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1" fillId="3" borderId="5"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3" xfId="0" applyFont="1" applyFill="1" applyBorder="1" applyAlignment="1">
      <alignment horizontal="center" vertical="center" wrapText="1"/>
    </xf>
    <xf numFmtId="10" fontId="21" fillId="0" borderId="5" xfId="11" applyNumberFormat="1" applyFont="1" applyBorder="1" applyAlignment="1">
      <alignment horizontal="center" vertical="center" wrapText="1"/>
    </xf>
    <xf numFmtId="0" fontId="22" fillId="0" borderId="5" xfId="0" applyFont="1" applyBorder="1" applyAlignment="1">
      <alignment horizontal="justify" vertical="center" wrapText="1"/>
    </xf>
    <xf numFmtId="43" fontId="2" fillId="0" borderId="5" xfId="8" applyFont="1" applyBorder="1" applyAlignment="1">
      <alignment vertical="center" wrapText="1"/>
    </xf>
    <xf numFmtId="43" fontId="2" fillId="0" borderId="5" xfId="8" applyFont="1" applyBorder="1" applyAlignment="1">
      <alignment horizontal="center" vertical="center" wrapText="1"/>
    </xf>
    <xf numFmtId="0" fontId="23" fillId="0" borderId="5" xfId="0" applyFont="1" applyBorder="1" applyAlignment="1">
      <alignment horizontal="justify" vertical="center" wrapText="1"/>
    </xf>
    <xf numFmtId="0" fontId="23" fillId="0" borderId="5" xfId="0" applyFont="1" applyBorder="1" applyAlignment="1">
      <alignment horizontal="center" vertical="center" wrapText="1"/>
    </xf>
    <xf numFmtId="4" fontId="24" fillId="0" borderId="10" xfId="0" applyNumberFormat="1" applyFont="1" applyFill="1" applyBorder="1" applyAlignment="1">
      <alignment horizontal="right" vertical="center" shrinkToFit="1"/>
    </xf>
    <xf numFmtId="43" fontId="2" fillId="0" borderId="4" xfId="8" applyFont="1" applyFill="1" applyBorder="1" applyAlignment="1">
      <alignment horizontal="center" vertical="center" wrapText="1"/>
    </xf>
    <xf numFmtId="43" fontId="2" fillId="0" borderId="2" xfId="8" applyFont="1" applyFill="1" applyBorder="1" applyAlignment="1">
      <alignment horizontal="center" vertical="center" wrapText="1"/>
    </xf>
    <xf numFmtId="43" fontId="2" fillId="0" borderId="3" xfId="8" applyFont="1" applyFill="1" applyBorder="1" applyAlignment="1">
      <alignment horizontal="center" vertical="center" wrapText="1"/>
    </xf>
    <xf numFmtId="0" fontId="25" fillId="0" borderId="5" xfId="0" applyFont="1" applyBorder="1" applyAlignment="1">
      <alignment horizontal="left" vertical="center" wrapText="1"/>
    </xf>
    <xf numFmtId="0" fontId="23" fillId="0" borderId="5" xfId="0" applyFont="1" applyBorder="1" applyAlignment="1">
      <alignment horizontal="left" vertical="center" wrapText="1"/>
    </xf>
    <xf numFmtId="43" fontId="19" fillId="3" borderId="3" xfId="8" applyFont="1" applyFill="1" applyBorder="1" applyAlignment="1">
      <alignment horizontal="center" vertical="center" wrapText="1"/>
    </xf>
    <xf numFmtId="43" fontId="8" fillId="3" borderId="5" xfId="8" applyFont="1" applyFill="1" applyBorder="1" applyAlignment="1">
      <alignment horizontal="center" vertical="center" wrapText="1"/>
    </xf>
    <xf numFmtId="43" fontId="0" fillId="0" borderId="5" xfId="8"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0" fillId="3" borderId="5" xfId="0" applyFill="1" applyBorder="1" applyAlignment="1">
      <alignment vertical="center" wrapText="1"/>
    </xf>
    <xf numFmtId="0" fontId="0" fillId="3" borderId="5"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26" fillId="0" borderId="0" xfId="0" applyFont="1" applyBorder="1" applyAlignment="1">
      <alignment horizontal="left" vertical="center" wrapText="1"/>
    </xf>
    <xf numFmtId="0" fontId="19" fillId="0" borderId="0" xfId="0" applyFont="1" applyAlignment="1">
      <alignment horizontal="left" vertical="center"/>
    </xf>
    <xf numFmtId="0" fontId="19" fillId="0" borderId="0" xfId="0" applyFont="1"/>
    <xf numFmtId="43" fontId="2" fillId="0" borderId="4" xfId="8" applyFont="1" applyBorder="1" applyAlignment="1">
      <alignment horizontal="center" vertical="center" wrapText="1"/>
    </xf>
    <xf numFmtId="43" fontId="2" fillId="3" borderId="0" xfId="8" applyFont="1" applyFill="1" applyBorder="1" applyAlignment="1">
      <alignment horizontal="center" vertical="center" wrapText="1"/>
    </xf>
    <xf numFmtId="43" fontId="2" fillId="0" borderId="2" xfId="8" applyFont="1" applyBorder="1" applyAlignment="1">
      <alignment horizontal="right" vertical="center" wrapText="1"/>
    </xf>
    <xf numFmtId="43" fontId="2" fillId="0" borderId="3" xfId="8" applyFont="1" applyBorder="1" applyAlignment="1">
      <alignment horizontal="right" vertical="center" wrapText="1"/>
    </xf>
    <xf numFmtId="43" fontId="2" fillId="0" borderId="4" xfId="8" applyFont="1" applyFill="1" applyBorder="1" applyAlignment="1">
      <alignment horizontal="right" vertical="center" wrapText="1"/>
    </xf>
    <xf numFmtId="43" fontId="2" fillId="0" borderId="2" xfId="8" applyFont="1" applyFill="1" applyBorder="1" applyAlignment="1">
      <alignment horizontal="right" vertical="center" wrapText="1"/>
    </xf>
    <xf numFmtId="43" fontId="2" fillId="0" borderId="3" xfId="8" applyFont="1" applyFill="1" applyBorder="1" applyAlignment="1">
      <alignment horizontal="right" vertical="center" wrapText="1"/>
    </xf>
    <xf numFmtId="43" fontId="2" fillId="0" borderId="4" xfId="8" applyFont="1" applyBorder="1" applyAlignment="1">
      <alignment horizontal="right" vertical="center" wrapText="1"/>
    </xf>
    <xf numFmtId="43" fontId="2" fillId="3" borderId="2" xfId="8" applyFont="1" applyFill="1" applyBorder="1" applyAlignment="1">
      <alignment horizontal="right" vertical="center" wrapText="1"/>
    </xf>
    <xf numFmtId="43" fontId="2" fillId="3" borderId="3" xfId="8" applyFont="1" applyFill="1" applyBorder="1" applyAlignment="1">
      <alignment horizontal="right" vertical="center" wrapText="1"/>
    </xf>
    <xf numFmtId="43" fontId="2" fillId="3" borderId="4" xfId="8" applyFont="1" applyFill="1" applyBorder="1" applyAlignment="1">
      <alignment horizontal="right" vertical="center" wrapText="1"/>
    </xf>
    <xf numFmtId="43" fontId="0" fillId="0" borderId="5" xfId="8" applyFont="1" applyFill="1" applyBorder="1" applyAlignment="1">
      <alignment horizontal="center" vertical="center" wrapText="1"/>
    </xf>
    <xf numFmtId="43" fontId="2" fillId="3" borderId="5" xfId="8" applyFont="1" applyFill="1" applyBorder="1" applyAlignment="1">
      <alignment horizontal="center" vertical="center" wrapText="1"/>
    </xf>
    <xf numFmtId="0" fontId="25" fillId="0" borderId="6" xfId="0" applyFont="1" applyBorder="1" applyAlignment="1">
      <alignment horizontal="left" vertical="center" wrapText="1"/>
    </xf>
    <xf numFmtId="43" fontId="2" fillId="3" borderId="11" xfId="8" applyFont="1" applyFill="1" applyBorder="1" applyAlignment="1">
      <alignment horizontal="center" vertical="center" wrapText="1"/>
    </xf>
    <xf numFmtId="43" fontId="2" fillId="3" borderId="12" xfId="8" applyFont="1" applyFill="1" applyBorder="1" applyAlignment="1">
      <alignment horizontal="center" vertical="center" wrapText="1"/>
    </xf>
    <xf numFmtId="43" fontId="2" fillId="3" borderId="6" xfId="8" applyFont="1" applyFill="1" applyBorder="1" applyAlignment="1">
      <alignment horizontal="center" vertical="center" wrapText="1"/>
    </xf>
    <xf numFmtId="43" fontId="2" fillId="3" borderId="15" xfId="8" applyFont="1" applyFill="1" applyBorder="1" applyAlignment="1">
      <alignment horizontal="center" vertical="center" wrapText="1"/>
    </xf>
    <xf numFmtId="0" fontId="22" fillId="0" borderId="8" xfId="0" applyFont="1" applyBorder="1" applyAlignment="1">
      <alignment horizontal="justify" vertical="center" wrapText="1"/>
    </xf>
    <xf numFmtId="43" fontId="2" fillId="0" borderId="8" xfId="8" applyFont="1" applyBorder="1" applyAlignment="1">
      <alignment horizontal="center" vertical="center" wrapText="1"/>
    </xf>
    <xf numFmtId="0" fontId="21" fillId="0" borderId="5"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3" xfId="0" applyFont="1" applyFill="1" applyBorder="1" applyAlignment="1">
      <alignment horizontal="center" vertical="center" wrapText="1"/>
    </xf>
    <xf numFmtId="10" fontId="21" fillId="0" borderId="5" xfId="11" applyNumberFormat="1" applyFont="1" applyFill="1" applyBorder="1" applyAlignment="1">
      <alignment horizontal="center" vertical="center" wrapText="1"/>
    </xf>
    <xf numFmtId="43" fontId="2" fillId="0" borderId="4" xfId="8" applyFont="1" applyBorder="1" applyAlignment="1">
      <alignment vertical="center" wrapText="1"/>
    </xf>
    <xf numFmtId="43" fontId="2" fillId="0" borderId="2" xfId="8" applyFont="1" applyBorder="1" applyAlignment="1">
      <alignment vertical="center" wrapText="1"/>
    </xf>
    <xf numFmtId="43" fontId="2" fillId="0" borderId="3" xfId="8" applyFont="1" applyBorder="1" applyAlignment="1">
      <alignment vertical="center" wrapText="1"/>
    </xf>
    <xf numFmtId="0" fontId="23" fillId="0" borderId="5" xfId="0" applyFont="1" applyFill="1" applyBorder="1" applyAlignment="1">
      <alignment horizontal="justify" vertical="center" wrapText="1"/>
    </xf>
    <xf numFmtId="0" fontId="25" fillId="0" borderId="5"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2" fillId="0" borderId="5" xfId="0" applyFont="1" applyFill="1" applyBorder="1" applyAlignment="1">
      <alignment horizontal="justify" vertical="center" wrapText="1"/>
    </xf>
    <xf numFmtId="0" fontId="20" fillId="0" borderId="5"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0" fillId="0" borderId="5" xfId="0" applyFill="1" applyBorder="1" applyAlignment="1">
      <alignment vertical="center" wrapText="1"/>
    </xf>
    <xf numFmtId="0" fontId="0" fillId="0" borderId="5"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0" fillId="0" borderId="0" xfId="0" applyFill="1"/>
    <xf numFmtId="0" fontId="27" fillId="0" borderId="5" xfId="0" applyFont="1" applyBorder="1" applyAlignment="1">
      <alignment horizontal="justify" vertical="center" wrapText="1"/>
    </xf>
    <xf numFmtId="43" fontId="2" fillId="4" borderId="4" xfId="8" applyFont="1" applyFill="1" applyBorder="1" applyAlignment="1">
      <alignment horizontal="center" vertical="center" wrapText="1"/>
    </xf>
    <xf numFmtId="43" fontId="2" fillId="4" borderId="2" xfId="8" applyFont="1" applyFill="1" applyBorder="1" applyAlignment="1">
      <alignment horizontal="center" vertical="center" wrapText="1"/>
    </xf>
    <xf numFmtId="43" fontId="2" fillId="4" borderId="3" xfId="8" applyFont="1" applyFill="1" applyBorder="1" applyAlignment="1">
      <alignment horizontal="center" vertical="center" wrapText="1"/>
    </xf>
    <xf numFmtId="0" fontId="19" fillId="0" borderId="9" xfId="0" applyFont="1" applyBorder="1" applyAlignment="1">
      <alignment horizontal="center"/>
    </xf>
    <xf numFmtId="4" fontId="24" fillId="0" borderId="16" xfId="0" applyNumberFormat="1" applyFont="1" applyFill="1" applyBorder="1" applyAlignment="1">
      <alignment horizontal="right" vertical="center" shrinkToFit="1"/>
    </xf>
    <xf numFmtId="0" fontId="25" fillId="0" borderId="0" xfId="0" applyFont="1" applyBorder="1" applyAlignment="1">
      <alignment horizontal="left" vertical="center" wrapText="1"/>
    </xf>
    <xf numFmtId="43" fontId="2" fillId="0" borderId="0" xfId="8" applyFont="1" applyFill="1" applyBorder="1" applyAlignment="1">
      <alignment horizontal="center" vertical="center" wrapText="1"/>
    </xf>
    <xf numFmtId="43" fontId="2" fillId="0" borderId="5" xfId="8" applyFont="1" applyFill="1" applyBorder="1" applyAlignment="1">
      <alignment horizontal="center" vertical="center" wrapText="1"/>
    </xf>
    <xf numFmtId="0" fontId="20" fillId="0" borderId="5" xfId="0" applyFont="1" applyBorder="1" applyAlignment="1">
      <alignment vertical="center" wrapText="1"/>
    </xf>
    <xf numFmtId="43" fontId="8" fillId="0" borderId="5" xfId="8" applyFont="1" applyFill="1" applyBorder="1" applyAlignment="1">
      <alignment horizontal="center" vertical="center" wrapText="1"/>
    </xf>
    <xf numFmtId="10" fontId="21" fillId="0" borderId="2" xfId="11" applyNumberFormat="1" applyFont="1" applyBorder="1" applyAlignment="1">
      <alignment horizontal="center" vertical="center" wrapText="1"/>
    </xf>
    <xf numFmtId="0" fontId="18" fillId="0" borderId="0" xfId="0" applyFont="1" applyFill="1" applyAlignment="1">
      <alignment horizontal="left" vertical="center"/>
    </xf>
    <xf numFmtId="0" fontId="18" fillId="0" borderId="0" xfId="0" applyFont="1" applyFill="1" applyAlignment="1">
      <alignment horizontal="center" vertical="center"/>
    </xf>
    <xf numFmtId="0" fontId="19" fillId="0" borderId="0" xfId="0" applyFont="1" applyFill="1" applyBorder="1" applyAlignment="1">
      <alignment horizontal="right"/>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10" fontId="21" fillId="0" borderId="24" xfId="11" applyNumberFormat="1"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2" fillId="0" borderId="23" xfId="0" applyFont="1" applyFill="1" applyBorder="1" applyAlignment="1">
      <alignment horizontal="justify" vertical="center" wrapText="1"/>
    </xf>
    <xf numFmtId="43" fontId="28" fillId="0" borderId="5" xfId="0" applyNumberFormat="1" applyFont="1" applyFill="1" applyBorder="1" applyAlignment="1">
      <alignment horizontal="center" vertical="center" wrapText="1"/>
    </xf>
    <xf numFmtId="0" fontId="28" fillId="0" borderId="5" xfId="0" applyFont="1" applyFill="1" applyBorder="1" applyAlignment="1">
      <alignment horizontal="center" vertical="center" wrapText="1"/>
    </xf>
    <xf numFmtId="43" fontId="28" fillId="0" borderId="5" xfId="8" applyFont="1" applyFill="1" applyBorder="1" applyAlignment="1">
      <alignment vertical="center" wrapText="1"/>
    </xf>
    <xf numFmtId="43" fontId="28" fillId="0" borderId="2" xfId="8" applyFont="1" applyFill="1" applyBorder="1" applyAlignment="1">
      <alignment horizontal="center" vertical="center" wrapText="1"/>
    </xf>
    <xf numFmtId="43" fontId="28" fillId="0" borderId="3" xfId="8" applyFont="1" applyFill="1" applyBorder="1" applyAlignment="1">
      <alignment horizontal="center" vertical="center" wrapText="1"/>
    </xf>
    <xf numFmtId="43" fontId="28" fillId="0" borderId="25" xfId="8" applyFont="1" applyFill="1" applyBorder="1" applyAlignment="1">
      <alignment horizontal="center" vertical="center" wrapText="1"/>
    </xf>
    <xf numFmtId="0" fontId="23" fillId="0" borderId="23" xfId="0" applyFont="1" applyFill="1" applyBorder="1" applyAlignment="1">
      <alignment horizontal="justify" vertical="center" wrapText="1"/>
    </xf>
    <xf numFmtId="43" fontId="29" fillId="0" borderId="2" xfId="0" applyNumberFormat="1" applyFont="1" applyFill="1" applyBorder="1" applyAlignment="1">
      <alignment horizontal="center" vertical="center" wrapText="1"/>
    </xf>
    <xf numFmtId="43" fontId="29" fillId="0" borderId="3" xfId="0" applyNumberFormat="1" applyFont="1" applyFill="1" applyBorder="1" applyAlignment="1">
      <alignment horizontal="center" vertical="center" wrapText="1"/>
    </xf>
    <xf numFmtId="43" fontId="29" fillId="0" borderId="5" xfId="8" applyFont="1" applyFill="1" applyBorder="1" applyAlignment="1">
      <alignment vertical="center" wrapText="1"/>
    </xf>
    <xf numFmtId="43" fontId="29" fillId="0" borderId="2" xfId="8" applyFont="1" applyFill="1" applyBorder="1" applyAlignment="1">
      <alignment horizontal="center" vertical="center" wrapText="1"/>
    </xf>
    <xf numFmtId="43" fontId="29" fillId="0" borderId="3" xfId="8" applyFont="1" applyFill="1" applyBorder="1" applyAlignment="1">
      <alignment horizontal="center" vertical="center" wrapText="1"/>
    </xf>
    <xf numFmtId="43" fontId="29" fillId="0" borderId="25" xfId="8" applyFont="1" applyFill="1" applyBorder="1" applyAlignment="1">
      <alignment horizontal="center" vertical="center" wrapText="1"/>
    </xf>
    <xf numFmtId="43" fontId="29" fillId="0" borderId="5" xfId="0" applyNumberFormat="1" applyFont="1" applyFill="1" applyBorder="1" applyAlignment="1">
      <alignment horizontal="center" vertical="center" wrapText="1"/>
    </xf>
    <xf numFmtId="0" fontId="29" fillId="0" borderId="5" xfId="0" applyFont="1" applyFill="1" applyBorder="1" applyAlignment="1">
      <alignment horizontal="center" vertical="center" wrapText="1"/>
    </xf>
    <xf numFmtId="0" fontId="23" fillId="0" borderId="23" xfId="0" applyFont="1" applyFill="1" applyBorder="1" applyAlignment="1">
      <alignment horizontal="left" vertical="center" wrapText="1"/>
    </xf>
    <xf numFmtId="0" fontId="22" fillId="0" borderId="23" xfId="0" applyFont="1" applyFill="1" applyBorder="1" applyAlignment="1">
      <alignment horizontal="left" vertical="center" wrapText="1"/>
    </xf>
    <xf numFmtId="43" fontId="28" fillId="0" borderId="2" xfId="0" applyNumberFormat="1" applyFont="1" applyFill="1" applyBorder="1" applyAlignment="1">
      <alignment horizontal="center" vertical="center" wrapText="1"/>
    </xf>
    <xf numFmtId="43" fontId="28" fillId="0" borderId="3" xfId="0" applyNumberFormat="1"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5" xfId="0" applyFont="1" applyBorder="1" applyAlignment="1">
      <alignment horizontal="left" vertical="center"/>
    </xf>
    <xf numFmtId="0" fontId="0" fillId="3" borderId="23" xfId="0" applyFill="1" applyBorder="1" applyAlignment="1">
      <alignment vertical="center" wrapText="1"/>
    </xf>
    <xf numFmtId="0" fontId="0" fillId="3" borderId="24" xfId="0" applyFont="1" applyFill="1" applyBorder="1" applyAlignment="1">
      <alignment horizontal="left" vertical="center" wrapText="1"/>
    </xf>
    <xf numFmtId="0" fontId="2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Border="1" applyAlignment="1">
      <alignment horizontal="center" vertical="center"/>
    </xf>
    <xf numFmtId="0" fontId="30" fillId="0" borderId="0" xfId="0" applyFont="1" applyAlignment="1">
      <alignment horizontal="center" vertical="center"/>
    </xf>
    <xf numFmtId="0" fontId="31" fillId="0" borderId="9" xfId="0" applyFont="1" applyBorder="1" applyAlignment="1">
      <alignment horizontal="left" vertical="center"/>
    </xf>
    <xf numFmtId="0" fontId="32" fillId="0" borderId="5" xfId="0" applyFont="1" applyBorder="1" applyAlignment="1">
      <alignment horizontal="left"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6" xfId="0" applyFont="1" applyBorder="1" applyAlignment="1">
      <alignment horizontal="left" vertical="center" wrapText="1"/>
    </xf>
    <xf numFmtId="0" fontId="33" fillId="0" borderId="6" xfId="0" applyFont="1" applyBorder="1" applyAlignment="1">
      <alignment horizontal="center" vertical="center" wrapText="1"/>
    </xf>
    <xf numFmtId="0" fontId="33" fillId="0" borderId="8" xfId="0" applyFont="1" applyBorder="1" applyAlignment="1">
      <alignment horizontal="left" vertical="center" wrapText="1"/>
    </xf>
    <xf numFmtId="0" fontId="33" fillId="0" borderId="8" xfId="0" applyFont="1" applyBorder="1" applyAlignment="1">
      <alignment horizontal="center" vertical="center" wrapText="1"/>
    </xf>
    <xf numFmtId="0" fontId="33" fillId="0" borderId="5" xfId="0" applyFont="1" applyBorder="1" applyAlignment="1">
      <alignment horizontal="left" vertical="center" wrapText="1"/>
    </xf>
    <xf numFmtId="0" fontId="33" fillId="0" borderId="11"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7" xfId="0" applyFont="1" applyBorder="1" applyAlignment="1">
      <alignment horizontal="left" vertical="center" wrapText="1"/>
    </xf>
    <xf numFmtId="0" fontId="33" fillId="0" borderId="29"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5" xfId="0" applyFont="1" applyFill="1" applyBorder="1" applyAlignment="1">
      <alignment horizontal="left" vertical="center" wrapText="1"/>
    </xf>
    <xf numFmtId="0" fontId="33" fillId="0" borderId="8" xfId="0" applyFont="1" applyFill="1" applyBorder="1" applyAlignment="1">
      <alignment horizontal="center" vertical="center" wrapText="1"/>
    </xf>
    <xf numFmtId="0" fontId="33" fillId="0" borderId="3" xfId="0" applyFont="1" applyBorder="1" applyAlignment="1">
      <alignment horizontal="center" vertical="center" wrapText="1"/>
    </xf>
    <xf numFmtId="0" fontId="34" fillId="0" borderId="5" xfId="0" applyFont="1" applyBorder="1" applyAlignment="1">
      <alignment horizontal="center" vertical="center"/>
    </xf>
    <xf numFmtId="0" fontId="34" fillId="0" borderId="5" xfId="0" applyFont="1" applyBorder="1" applyAlignment="1">
      <alignment vertical="center"/>
    </xf>
    <xf numFmtId="0" fontId="34" fillId="0" borderId="8" xfId="0" applyFont="1" applyBorder="1" applyAlignment="1">
      <alignment vertical="center"/>
    </xf>
    <xf numFmtId="0" fontId="24" fillId="0" borderId="0" xfId="0" applyFont="1" applyAlignment="1">
      <alignment vertical="center"/>
    </xf>
    <xf numFmtId="0" fontId="31" fillId="0" borderId="0" xfId="0" applyFont="1" applyAlignment="1">
      <alignment vertical="center"/>
    </xf>
    <xf numFmtId="0" fontId="24" fillId="0" borderId="0" xfId="0" applyFont="1" applyAlignment="1">
      <alignment horizontal="center" vertical="center"/>
    </xf>
    <xf numFmtId="0" fontId="31" fillId="0" borderId="0" xfId="0" applyFont="1" applyAlignment="1">
      <alignment horizontal="center" vertical="center"/>
    </xf>
    <xf numFmtId="0" fontId="0" fillId="0" borderId="9" xfId="0" applyBorder="1" applyAlignment="1">
      <alignment horizontal="left"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justify" vertical="center"/>
    </xf>
    <xf numFmtId="0" fontId="38" fillId="0" borderId="5" xfId="0" applyFont="1" applyBorder="1" applyAlignment="1">
      <alignment horizontal="left"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6" xfId="0" applyFont="1" applyBorder="1" applyAlignment="1">
      <alignment horizontal="left" vertical="center" wrapText="1"/>
    </xf>
    <xf numFmtId="0" fontId="39" fillId="0" borderId="8" xfId="0" applyFont="1" applyBorder="1" applyAlignment="1">
      <alignment horizontal="left" vertical="center" wrapText="1"/>
    </xf>
    <xf numFmtId="0" fontId="39" fillId="0" borderId="5" xfId="0" applyFont="1" applyBorder="1" applyAlignment="1">
      <alignment horizontal="left" vertical="center" wrapText="1"/>
    </xf>
    <xf numFmtId="0" fontId="39" fillId="0" borderId="6"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7" xfId="0" applyFont="1" applyBorder="1" applyAlignment="1">
      <alignment horizontal="left" vertical="center" wrapText="1"/>
    </xf>
    <xf numFmtId="0" fontId="39" fillId="0" borderId="29"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5" xfId="0" applyFont="1" applyFill="1" applyBorder="1" applyAlignment="1">
      <alignment horizontal="center" vertical="center" wrapText="1"/>
    </xf>
    <xf numFmtId="0" fontId="39" fillId="0" borderId="5" xfId="0" applyFont="1" applyFill="1" applyBorder="1" applyAlignment="1">
      <alignment horizontal="left" vertical="center" wrapText="1"/>
    </xf>
    <xf numFmtId="0" fontId="39" fillId="0" borderId="3" xfId="0" applyFont="1" applyBorder="1" applyAlignment="1">
      <alignment horizontal="center" vertical="center" wrapText="1"/>
    </xf>
    <xf numFmtId="0" fontId="24" fillId="0" borderId="5" xfId="0" applyFont="1" applyBorder="1" applyAlignment="1">
      <alignment horizontal="center" vertical="center"/>
    </xf>
    <xf numFmtId="0" fontId="24" fillId="0" borderId="5" xfId="0" applyFont="1" applyBorder="1" applyAlignment="1">
      <alignment vertical="center"/>
    </xf>
    <xf numFmtId="0" fontId="24" fillId="0" borderId="8" xfId="0" applyFont="1" applyBorder="1" applyAlignment="1">
      <alignment vertical="center"/>
    </xf>
    <xf numFmtId="0" fontId="31" fillId="0" borderId="0" xfId="0" applyFont="1" applyAlignment="1">
      <alignment horizontal="justify" vertical="center"/>
    </xf>
    <xf numFmtId="0" fontId="39" fillId="0" borderId="7" xfId="0" applyFont="1" applyBorder="1" applyAlignment="1">
      <alignment horizontal="center" vertical="center" wrapText="1"/>
    </xf>
    <xf numFmtId="0" fontId="39" fillId="0" borderId="6"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1" fillId="0" borderId="9" xfId="0" applyFont="1" applyBorder="1" applyAlignment="1">
      <alignment horizontal="center" vertical="center"/>
    </xf>
    <xf numFmtId="0" fontId="31" fillId="0" borderId="0" xfId="0" applyFont="1" applyBorder="1" applyAlignment="1">
      <alignment horizontal="center" vertical="center"/>
    </xf>
    <xf numFmtId="0" fontId="32" fillId="0" borderId="2"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8"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2" xfId="0" applyFont="1" applyBorder="1" applyAlignment="1">
      <alignment horizontal="left" vertical="center" wrapText="1"/>
    </xf>
    <xf numFmtId="0" fontId="33" fillId="0" borderId="32"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11"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4" fillId="0" borderId="2" xfId="0" applyFont="1" applyBorder="1" applyAlignment="1">
      <alignment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0" fillId="0" borderId="0" xfId="0" applyFont="1" applyBorder="1" applyAlignment="1">
      <alignment horizontal="center" vertical="center"/>
    </xf>
    <xf numFmtId="0" fontId="31" fillId="0" borderId="0" xfId="0" applyFont="1" applyBorder="1" applyAlignment="1">
      <alignment horizontal="left" vertical="center"/>
    </xf>
    <xf numFmtId="0" fontId="32" fillId="0" borderId="34"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0"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6" xfId="0" applyFont="1" applyFill="1" applyBorder="1" applyAlignment="1">
      <alignment horizontal="left" vertical="center" wrapText="1"/>
    </xf>
    <xf numFmtId="0" fontId="33" fillId="0" borderId="30" xfId="0" applyFont="1" applyFill="1" applyBorder="1" applyAlignment="1">
      <alignment horizontal="center" vertical="center" wrapText="1"/>
    </xf>
    <xf numFmtId="0" fontId="33" fillId="0" borderId="8" xfId="0" applyFont="1" applyFill="1" applyBorder="1" applyAlignment="1">
      <alignment horizontal="left" vertical="center" wrapText="1"/>
    </xf>
    <xf numFmtId="0" fontId="33" fillId="0" borderId="32" xfId="0" applyFont="1" applyFill="1" applyBorder="1" applyAlignment="1">
      <alignment horizontal="center" vertical="center" wrapText="1"/>
    </xf>
    <xf numFmtId="0" fontId="34" fillId="0" borderId="38" xfId="0" applyFont="1" applyBorder="1" applyAlignment="1">
      <alignment horizontal="left" vertical="center"/>
    </xf>
    <xf numFmtId="0" fontId="34" fillId="0" borderId="27" xfId="0" applyFont="1" applyBorder="1" applyAlignment="1">
      <alignment horizontal="left" vertical="center"/>
    </xf>
    <xf numFmtId="0" fontId="33" fillId="0" borderId="28" xfId="0" applyFont="1" applyBorder="1" applyAlignment="1">
      <alignment horizontal="center" vertical="center" wrapText="1"/>
    </xf>
    <xf numFmtId="0" fontId="24" fillId="0" borderId="0" xfId="0" applyFont="1" applyAlignment="1">
      <alignment horizontal="left" vertical="center"/>
    </xf>
    <xf numFmtId="0" fontId="24" fillId="0" borderId="0" xfId="0" applyFont="1" applyBorder="1" applyAlignment="1">
      <alignment horizontal="center" vertical="center"/>
    </xf>
    <xf numFmtId="0" fontId="30" fillId="0" borderId="0" xfId="0" applyFont="1" applyAlignment="1">
      <alignment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百分比 3" xfId="51"/>
    <cellStyle name="常规 2" xfId="52"/>
    <cellStyle name="常规 3" xfId="53"/>
    <cellStyle name="千位分隔 2" xfId="54"/>
    <cellStyle name="常规 4" xfId="55"/>
    <cellStyle name="千位分隔 3" xfId="56"/>
    <cellStyle name="常规 5" xfId="57"/>
    <cellStyle name="千位分隔 2 2" xfId="58"/>
    <cellStyle name="千位分隔 2 3"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USER-20201027XU.000\Desktop\20220726\2018&#24180;&#20154;&#31038;&#21381;&#33258;&#35780;\&#21508;&#20010;&#21333;&#20301;&#33258;&#22635;&#34920;+&#33258;&#35780;&#25253;&#21578;--&#25910;&#22238;\&#31038;&#20250;&#20445;&#38505;&#31649;&#29702;&#26381;&#21153;&#23616;-ok\&#31038;&#20250;&#20445;&#38505;&#31649;&#29702;&#26381;&#21153;&#23616;--&#37096;&#38376;&#25972;&#20307;&#25903;&#20986;&#22635;&#25253;&#34920;-2018&#2418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USER-20201027XU.000\Desktop\20220726\2018&#24180;&#20154;&#31038;&#21381;&#33258;&#35780;\&#21508;&#20010;&#21333;&#20301;&#33258;&#22635;&#34920;+&#33258;&#35780;&#25253;&#21578;--&#25910;&#22238;\&#22478;&#20065;&#23621;&#20445;&#20013;&#24515;-ok\&#22478;&#20065;&#23621;&#20445;&#20013;&#24515;&#37096;&#38376;&#25972;&#20307;&#25903;&#20986;&#22635;&#25253;&#34920;-2018&#2418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打印"/>
      <sheetName val="评价指标表"/>
      <sheetName val="基础数据表"/>
      <sheetName val="1-在职人员控制率"/>
      <sheetName val="2-“三公经费”变动率"/>
      <sheetName val="3-预算完成率及预算控制率"/>
      <sheetName val="4-新建楼堂馆所面积控制率"/>
      <sheetName val="5-公用经费控制率"/>
      <sheetName val="6-“三公经费”控制率"/>
      <sheetName val="7-政府采购执行率"/>
      <sheetName val="8-问卷统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打印"/>
      <sheetName val="评价指标表"/>
      <sheetName val="基础数据表"/>
      <sheetName val="Sheet2"/>
      <sheetName val="Sheet3"/>
      <sheetName val="1-在职人员控制率"/>
      <sheetName val="2-“三公经费”变动率"/>
      <sheetName val="3-预算完成率及预算控制率"/>
      <sheetName val="4-新建楼堂馆所面积控制率"/>
      <sheetName val="5-公用经费控制率"/>
      <sheetName val="6-“三公经费”控制率"/>
      <sheetName val="7-政府采购执行率"/>
      <sheetName val="8-问卷统计"/>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G34"/>
  <sheetViews>
    <sheetView topLeftCell="CA1" workbookViewId="0">
      <selection activeCell="CH5" sqref="CH5"/>
    </sheetView>
  </sheetViews>
  <sheetFormatPr defaultColWidth="9" defaultRowHeight="13.5"/>
  <cols>
    <col min="1" max="1" width="13.25" style="221" hidden="1" customWidth="1"/>
    <col min="2" max="3" width="8.625" style="221" hidden="1" customWidth="1"/>
    <col min="4" max="4" width="5" style="221" hidden="1" customWidth="1"/>
    <col min="5" max="5" width="30.25" style="221" hidden="1" customWidth="1"/>
    <col min="6" max="6" width="24.5" style="221" hidden="1" customWidth="1"/>
    <col min="7" max="7" width="7.625" style="221" hidden="1" customWidth="1"/>
    <col min="8" max="8" width="15.875" style="221" hidden="1" customWidth="1"/>
    <col min="9" max="10" width="8.625" style="221" hidden="1" customWidth="1"/>
    <col min="11" max="11" width="5" style="221" hidden="1" customWidth="1"/>
    <col min="12" max="12" width="30.25" style="221" hidden="1" customWidth="1"/>
    <col min="13" max="13" width="24.5" style="221" hidden="1" customWidth="1"/>
    <col min="14" max="14" width="7.625" style="222" hidden="1" customWidth="1"/>
    <col min="15" max="15" width="10.125" style="221" hidden="1" customWidth="1"/>
    <col min="16" max="17" width="8.625" style="221" hidden="1" customWidth="1"/>
    <col min="18" max="18" width="5" style="221" hidden="1" customWidth="1"/>
    <col min="19" max="19" width="30.25" style="221" hidden="1" customWidth="1"/>
    <col min="20" max="20" width="24.5" style="221" hidden="1" customWidth="1"/>
    <col min="21" max="21" width="7.625" style="221" hidden="1" customWidth="1"/>
    <col min="22" max="22" width="10.125" style="221" hidden="1" customWidth="1"/>
    <col min="23" max="24" width="8.625" style="221" hidden="1" customWidth="1"/>
    <col min="25" max="25" width="5" style="221" hidden="1" customWidth="1"/>
    <col min="26" max="26" width="30.125" style="221" hidden="1" customWidth="1"/>
    <col min="27" max="27" width="24.5" style="221" hidden="1" customWidth="1"/>
    <col min="28" max="28" width="7.625" style="222" hidden="1" customWidth="1"/>
    <col min="29" max="29" width="10.125" style="221" hidden="1" customWidth="1"/>
    <col min="30" max="31" width="8.625" style="221" hidden="1" customWidth="1"/>
    <col min="32" max="32" width="5" style="221" hidden="1" customWidth="1"/>
    <col min="33" max="33" width="30.25" style="221" hidden="1" customWidth="1"/>
    <col min="34" max="34" width="24.5" style="221" hidden="1" customWidth="1"/>
    <col min="35" max="35" width="7.625" style="221" hidden="1" customWidth="1"/>
    <col min="36" max="36" width="16.375" style="221" hidden="1" customWidth="1"/>
    <col min="37" max="38" width="8.625" style="221" hidden="1" customWidth="1"/>
    <col min="39" max="39" width="5" style="221" hidden="1" customWidth="1"/>
    <col min="40" max="40" width="30.25" style="221" hidden="1" customWidth="1"/>
    <col min="41" max="41" width="24.5" style="221" hidden="1" customWidth="1"/>
    <col min="42" max="42" width="7.625" style="222" hidden="1" customWidth="1"/>
    <col min="43" max="43" width="28.375" style="221" hidden="1" customWidth="1"/>
    <col min="44" max="45" width="8.625" style="221" hidden="1" customWidth="1"/>
    <col min="46" max="46" width="5" style="221" hidden="1" customWidth="1"/>
    <col min="47" max="47" width="30.25" style="221" hidden="1" customWidth="1"/>
    <col min="48" max="48" width="24.5" style="221" hidden="1" customWidth="1"/>
    <col min="49" max="49" width="7.625" style="221" hidden="1" customWidth="1"/>
    <col min="50" max="50" width="10.125" style="221" hidden="1" customWidth="1"/>
    <col min="51" max="52" width="8.625" style="221" hidden="1" customWidth="1"/>
    <col min="53" max="53" width="5" style="221" hidden="1" customWidth="1"/>
    <col min="54" max="54" width="30.25" style="221" hidden="1" customWidth="1"/>
    <col min="55" max="55" width="24.5" style="221" hidden="1" customWidth="1"/>
    <col min="56" max="56" width="7.625" style="221" hidden="1" customWidth="1"/>
    <col min="57" max="57" width="10.125" style="221" hidden="1" customWidth="1"/>
    <col min="58" max="59" width="8.625" style="221" hidden="1" customWidth="1"/>
    <col min="60" max="60" width="5" style="221" hidden="1" customWidth="1"/>
    <col min="61" max="61" width="30.25" style="221" hidden="1" customWidth="1"/>
    <col min="62" max="62" width="24.5" style="221" hidden="1" customWidth="1"/>
    <col min="63" max="63" width="7.625" style="222" hidden="1" customWidth="1"/>
    <col min="64" max="64" width="10.125" style="221" hidden="1" customWidth="1"/>
    <col min="65" max="66" width="8.625" style="221" hidden="1" customWidth="1"/>
    <col min="67" max="67" width="5" style="221" hidden="1" customWidth="1"/>
    <col min="68" max="68" width="30.25" style="221" hidden="1" customWidth="1"/>
    <col min="69" max="69" width="24.5" style="221" hidden="1" customWidth="1"/>
    <col min="70" max="70" width="7.625" style="221" hidden="1" customWidth="1"/>
    <col min="71" max="71" width="10.125" style="222" hidden="1" customWidth="1"/>
    <col min="72" max="73" width="8.625" style="222" hidden="1" customWidth="1"/>
    <col min="74" max="74" width="5" style="222" hidden="1" customWidth="1"/>
    <col min="75" max="75" width="30.25" style="223" hidden="1" customWidth="1"/>
    <col min="76" max="76" width="24.5" style="223" hidden="1" customWidth="1"/>
    <col min="77" max="77" width="7.625" style="222" hidden="1" customWidth="1"/>
    <col min="78" max="78" width="4.625" style="224" hidden="1" customWidth="1"/>
    <col min="79" max="80" width="8.625" style="222" customWidth="1"/>
    <col min="81" max="81" width="5" style="222" customWidth="1"/>
    <col min="82" max="82" width="30.25" style="223" customWidth="1"/>
    <col min="83" max="83" width="24.5" style="223" customWidth="1"/>
    <col min="84" max="84" width="7.125" style="222" customWidth="1"/>
  </cols>
  <sheetData>
    <row r="1" ht="18.75" spans="71:79">
      <c r="BS1" s="181" t="s">
        <v>0</v>
      </c>
      <c r="BT1" s="181"/>
      <c r="BU1" s="181"/>
      <c r="BV1" s="181"/>
      <c r="BW1" s="181"/>
      <c r="CA1" s="181" t="s">
        <v>0</v>
      </c>
    </row>
    <row r="2" ht="24" spans="1:85">
      <c r="A2" s="225" t="s">
        <v>1</v>
      </c>
      <c r="B2" s="225"/>
      <c r="C2" s="225"/>
      <c r="D2" s="225"/>
      <c r="E2" s="225"/>
      <c r="F2" s="225"/>
      <c r="G2" s="225"/>
      <c r="H2" s="225" t="s">
        <v>1</v>
      </c>
      <c r="I2" s="225"/>
      <c r="J2" s="225"/>
      <c r="K2" s="225"/>
      <c r="L2" s="225"/>
      <c r="M2" s="225"/>
      <c r="N2" s="225"/>
      <c r="O2" s="225" t="s">
        <v>1</v>
      </c>
      <c r="P2" s="225"/>
      <c r="Q2" s="225"/>
      <c r="R2" s="225"/>
      <c r="S2" s="225"/>
      <c r="T2" s="225"/>
      <c r="U2" s="225"/>
      <c r="V2" s="225" t="s">
        <v>1</v>
      </c>
      <c r="W2" s="225"/>
      <c r="X2" s="225"/>
      <c r="Y2" s="225"/>
      <c r="Z2" s="225"/>
      <c r="AA2" s="225"/>
      <c r="AB2" s="225"/>
      <c r="AC2" s="225" t="s">
        <v>1</v>
      </c>
      <c r="AD2" s="225"/>
      <c r="AE2" s="225"/>
      <c r="AF2" s="225"/>
      <c r="AG2" s="225"/>
      <c r="AH2" s="225"/>
      <c r="AI2" s="225"/>
      <c r="AJ2" s="257" t="s">
        <v>1</v>
      </c>
      <c r="AK2" s="257"/>
      <c r="AL2" s="257"/>
      <c r="AM2" s="257"/>
      <c r="AN2" s="257"/>
      <c r="AO2" s="257"/>
      <c r="AP2" s="257"/>
      <c r="AQ2" s="258" t="s">
        <v>1</v>
      </c>
      <c r="AR2" s="258"/>
      <c r="AS2" s="258"/>
      <c r="AT2" s="258"/>
      <c r="AU2" s="258"/>
      <c r="AV2" s="258"/>
      <c r="AW2" s="258"/>
      <c r="AX2" s="225" t="s">
        <v>1</v>
      </c>
      <c r="AY2" s="225"/>
      <c r="AZ2" s="225"/>
      <c r="BA2" s="225"/>
      <c r="BB2" s="225"/>
      <c r="BC2" s="225"/>
      <c r="BD2" s="225"/>
      <c r="BE2" s="225" t="s">
        <v>1</v>
      </c>
      <c r="BF2" s="225"/>
      <c r="BG2" s="225"/>
      <c r="BH2" s="225"/>
      <c r="BI2" s="225"/>
      <c r="BJ2" s="225"/>
      <c r="BK2" s="225"/>
      <c r="BL2" s="225" t="s">
        <v>1</v>
      </c>
      <c r="BM2" s="225"/>
      <c r="BN2" s="225"/>
      <c r="BO2" s="225"/>
      <c r="BP2" s="225"/>
      <c r="BQ2" s="225"/>
      <c r="BR2" s="225"/>
      <c r="BS2" s="225" t="s">
        <v>1</v>
      </c>
      <c r="BT2" s="225"/>
      <c r="BU2" s="225"/>
      <c r="BV2" s="225"/>
      <c r="BW2" s="225"/>
      <c r="BX2" s="225"/>
      <c r="BY2" s="225"/>
      <c r="BZ2" s="301"/>
      <c r="CA2" s="225" t="s">
        <v>1</v>
      </c>
      <c r="CB2" s="225"/>
      <c r="CC2" s="225"/>
      <c r="CD2" s="225"/>
      <c r="CE2" s="225"/>
      <c r="CF2" s="225"/>
      <c r="CG2" s="319"/>
    </row>
    <row r="3" ht="29.25" spans="1:85">
      <c r="A3" s="226" t="s">
        <v>2</v>
      </c>
      <c r="B3" s="226"/>
      <c r="C3" s="226"/>
      <c r="D3" s="226"/>
      <c r="E3" s="226"/>
      <c r="F3" s="226"/>
      <c r="H3" s="226" t="s">
        <v>3</v>
      </c>
      <c r="I3" s="226"/>
      <c r="O3" s="253" t="s">
        <v>4</v>
      </c>
      <c r="P3" s="253" t="s">
        <v>5</v>
      </c>
      <c r="V3" s="255" t="s">
        <v>4</v>
      </c>
      <c r="W3" s="256" t="s">
        <v>6</v>
      </c>
      <c r="X3" s="256"/>
      <c r="Y3" s="256"/>
      <c r="Z3" s="256"/>
      <c r="AA3" s="256"/>
      <c r="AB3" s="256"/>
      <c r="AC3" s="226" t="s">
        <v>7</v>
      </c>
      <c r="AD3" s="226"/>
      <c r="AE3" s="226"/>
      <c r="AF3" s="226"/>
      <c r="AG3" s="226"/>
      <c r="AH3" s="226"/>
      <c r="AI3" s="226"/>
      <c r="AJ3" s="226" t="s">
        <v>8</v>
      </c>
      <c r="AK3" s="226"/>
      <c r="AL3" s="226"/>
      <c r="AM3" s="226"/>
      <c r="AN3" s="226"/>
      <c r="AQ3" s="259" t="s">
        <v>9</v>
      </c>
      <c r="AX3" s="282" t="s">
        <v>4</v>
      </c>
      <c r="AY3" s="221" t="s">
        <v>10</v>
      </c>
      <c r="BE3" s="226" t="s">
        <v>11</v>
      </c>
      <c r="BF3" s="226"/>
      <c r="BG3" s="223"/>
      <c r="BH3" s="223"/>
      <c r="BI3" s="223"/>
      <c r="BJ3" s="223"/>
      <c r="BL3" s="286" t="s">
        <v>12</v>
      </c>
      <c r="BM3" s="286"/>
      <c r="BN3" s="286"/>
      <c r="BO3" s="286"/>
      <c r="BP3" s="286"/>
      <c r="BS3" s="287" t="s">
        <v>13</v>
      </c>
      <c r="BT3" s="287"/>
      <c r="BU3" s="287"/>
      <c r="BV3" s="287"/>
      <c r="BW3" s="302"/>
      <c r="CA3" s="302" t="s">
        <v>14</v>
      </c>
      <c r="CB3" s="302"/>
      <c r="CC3" s="302"/>
      <c r="CD3" s="302"/>
      <c r="CE3" s="302"/>
      <c r="CF3" s="223"/>
      <c r="CG3" s="222"/>
    </row>
    <row r="4" spans="1:84">
      <c r="A4" s="227" t="s">
        <v>15</v>
      </c>
      <c r="B4" s="228" t="s">
        <v>16</v>
      </c>
      <c r="C4" s="228" t="s">
        <v>17</v>
      </c>
      <c r="D4" s="228" t="s">
        <v>18</v>
      </c>
      <c r="E4" s="228" t="s">
        <v>19</v>
      </c>
      <c r="F4" s="229" t="s">
        <v>20</v>
      </c>
      <c r="G4" s="228" t="s">
        <v>21</v>
      </c>
      <c r="H4" s="227" t="s">
        <v>15</v>
      </c>
      <c r="I4" s="228" t="s">
        <v>16</v>
      </c>
      <c r="J4" s="228" t="s">
        <v>17</v>
      </c>
      <c r="K4" s="228" t="s">
        <v>18</v>
      </c>
      <c r="L4" s="228" t="s">
        <v>19</v>
      </c>
      <c r="M4" s="229" t="s">
        <v>20</v>
      </c>
      <c r="N4" s="228" t="s">
        <v>21</v>
      </c>
      <c r="O4" s="227" t="s">
        <v>15</v>
      </c>
      <c r="P4" s="228" t="s">
        <v>16</v>
      </c>
      <c r="Q4" s="228" t="s">
        <v>17</v>
      </c>
      <c r="R4" s="228" t="s">
        <v>18</v>
      </c>
      <c r="S4" s="228" t="s">
        <v>19</v>
      </c>
      <c r="T4" s="229" t="s">
        <v>20</v>
      </c>
      <c r="U4" s="228" t="s">
        <v>21</v>
      </c>
      <c r="V4" s="227" t="s">
        <v>15</v>
      </c>
      <c r="W4" s="228" t="s">
        <v>16</v>
      </c>
      <c r="X4" s="228" t="s">
        <v>17</v>
      </c>
      <c r="Y4" s="228" t="s">
        <v>18</v>
      </c>
      <c r="Z4" s="228" t="s">
        <v>19</v>
      </c>
      <c r="AA4" s="228" t="s">
        <v>20</v>
      </c>
      <c r="AB4" s="228" t="s">
        <v>21</v>
      </c>
      <c r="AC4" s="227" t="s">
        <v>15</v>
      </c>
      <c r="AD4" s="228" t="s">
        <v>16</v>
      </c>
      <c r="AE4" s="228" t="s">
        <v>17</v>
      </c>
      <c r="AF4" s="228" t="s">
        <v>18</v>
      </c>
      <c r="AG4" s="228" t="s">
        <v>19</v>
      </c>
      <c r="AH4" s="229" t="s">
        <v>20</v>
      </c>
      <c r="AI4" s="228" t="s">
        <v>21</v>
      </c>
      <c r="AJ4" s="227" t="s">
        <v>15</v>
      </c>
      <c r="AK4" s="228" t="s">
        <v>16</v>
      </c>
      <c r="AL4" s="228" t="s">
        <v>17</v>
      </c>
      <c r="AM4" s="228" t="s">
        <v>18</v>
      </c>
      <c r="AN4" s="228" t="s">
        <v>19</v>
      </c>
      <c r="AO4" s="229" t="s">
        <v>20</v>
      </c>
      <c r="AP4" s="228" t="s">
        <v>21</v>
      </c>
      <c r="AQ4" s="260" t="s">
        <v>15</v>
      </c>
      <c r="AR4" s="261" t="s">
        <v>16</v>
      </c>
      <c r="AS4" s="261" t="s">
        <v>17</v>
      </c>
      <c r="AT4" s="261" t="s">
        <v>18</v>
      </c>
      <c r="AU4" s="261" t="s">
        <v>19</v>
      </c>
      <c r="AV4" s="262" t="s">
        <v>20</v>
      </c>
      <c r="AW4" s="261" t="s">
        <v>21</v>
      </c>
      <c r="AX4" s="227" t="s">
        <v>15</v>
      </c>
      <c r="AY4" s="228" t="s">
        <v>16</v>
      </c>
      <c r="AZ4" s="228" t="s">
        <v>17</v>
      </c>
      <c r="BA4" s="228" t="s">
        <v>18</v>
      </c>
      <c r="BB4" s="228" t="s">
        <v>19</v>
      </c>
      <c r="BC4" s="229" t="s">
        <v>20</v>
      </c>
      <c r="BD4" s="228" t="s">
        <v>21</v>
      </c>
      <c r="BE4" s="227" t="s">
        <v>15</v>
      </c>
      <c r="BF4" s="228" t="s">
        <v>16</v>
      </c>
      <c r="BG4" s="228" t="s">
        <v>17</v>
      </c>
      <c r="BH4" s="228" t="s">
        <v>18</v>
      </c>
      <c r="BI4" s="228" t="s">
        <v>19</v>
      </c>
      <c r="BJ4" s="229" t="s">
        <v>20</v>
      </c>
      <c r="BK4" s="228" t="s">
        <v>21</v>
      </c>
      <c r="BL4" s="227" t="s">
        <v>15</v>
      </c>
      <c r="BM4" s="228" t="s">
        <v>16</v>
      </c>
      <c r="BN4" s="228" t="s">
        <v>17</v>
      </c>
      <c r="BO4" s="228" t="s">
        <v>18</v>
      </c>
      <c r="BP4" s="228" t="s">
        <v>19</v>
      </c>
      <c r="BQ4" s="229" t="s">
        <v>20</v>
      </c>
      <c r="BR4" s="288" t="s">
        <v>21</v>
      </c>
      <c r="BS4" s="289" t="s">
        <v>15</v>
      </c>
      <c r="BT4" s="290" t="s">
        <v>16</v>
      </c>
      <c r="BU4" s="290" t="s">
        <v>17</v>
      </c>
      <c r="BV4" s="290" t="s">
        <v>18</v>
      </c>
      <c r="BW4" s="290" t="s">
        <v>19</v>
      </c>
      <c r="BX4" s="303"/>
      <c r="BY4" s="304" t="s">
        <v>21</v>
      </c>
      <c r="BZ4" s="305"/>
      <c r="CA4" s="289" t="s">
        <v>16</v>
      </c>
      <c r="CB4" s="290" t="s">
        <v>17</v>
      </c>
      <c r="CC4" s="290" t="s">
        <v>18</v>
      </c>
      <c r="CD4" s="290" t="s">
        <v>19</v>
      </c>
      <c r="CE4" s="303" t="s">
        <v>20</v>
      </c>
      <c r="CF4" s="304" t="s">
        <v>21</v>
      </c>
    </row>
    <row r="5" ht="60" spans="1:84">
      <c r="A5" s="230" t="s">
        <v>22</v>
      </c>
      <c r="B5" s="230" t="s">
        <v>23</v>
      </c>
      <c r="C5" s="230" t="s">
        <v>24</v>
      </c>
      <c r="D5" s="230">
        <v>5</v>
      </c>
      <c r="E5" s="231" t="s">
        <v>25</v>
      </c>
      <c r="F5" s="232" t="s">
        <v>26</v>
      </c>
      <c r="G5" s="233">
        <v>5</v>
      </c>
      <c r="H5" s="230" t="s">
        <v>22</v>
      </c>
      <c r="I5" s="230" t="s">
        <v>23</v>
      </c>
      <c r="J5" s="230" t="s">
        <v>24</v>
      </c>
      <c r="K5" s="230">
        <v>5</v>
      </c>
      <c r="L5" s="231" t="s">
        <v>25</v>
      </c>
      <c r="M5" s="232" t="s">
        <v>26</v>
      </c>
      <c r="N5" s="233">
        <v>5</v>
      </c>
      <c r="O5" s="230" t="s">
        <v>22</v>
      </c>
      <c r="P5" s="230" t="s">
        <v>23</v>
      </c>
      <c r="Q5" s="230" t="s">
        <v>24</v>
      </c>
      <c r="R5" s="230">
        <v>5</v>
      </c>
      <c r="S5" s="231" t="s">
        <v>25</v>
      </c>
      <c r="T5" s="232" t="s">
        <v>26</v>
      </c>
      <c r="U5" s="233">
        <v>5</v>
      </c>
      <c r="V5" s="230" t="s">
        <v>22</v>
      </c>
      <c r="W5" s="230" t="s">
        <v>23</v>
      </c>
      <c r="X5" s="230" t="s">
        <v>24</v>
      </c>
      <c r="Y5" s="230">
        <v>5</v>
      </c>
      <c r="Z5" s="230" t="s">
        <v>25</v>
      </c>
      <c r="AA5" s="236" t="s">
        <v>26</v>
      </c>
      <c r="AB5" s="230">
        <v>5</v>
      </c>
      <c r="AC5" s="230" t="s">
        <v>22</v>
      </c>
      <c r="AD5" s="230" t="s">
        <v>23</v>
      </c>
      <c r="AE5" s="230" t="s">
        <v>24</v>
      </c>
      <c r="AF5" s="230">
        <v>5</v>
      </c>
      <c r="AG5" s="231" t="s">
        <v>25</v>
      </c>
      <c r="AH5" s="232" t="s">
        <v>26</v>
      </c>
      <c r="AI5" s="233">
        <v>5</v>
      </c>
      <c r="AJ5" s="230" t="s">
        <v>22</v>
      </c>
      <c r="AK5" s="230" t="s">
        <v>23</v>
      </c>
      <c r="AL5" s="230" t="s">
        <v>24</v>
      </c>
      <c r="AM5" s="230">
        <v>5</v>
      </c>
      <c r="AN5" s="231" t="s">
        <v>25</v>
      </c>
      <c r="AO5" s="232" t="s">
        <v>26</v>
      </c>
      <c r="AP5" s="233">
        <v>0</v>
      </c>
      <c r="AQ5" s="263" t="s">
        <v>22</v>
      </c>
      <c r="AR5" s="263" t="s">
        <v>23</v>
      </c>
      <c r="AS5" s="263" t="s">
        <v>24</v>
      </c>
      <c r="AT5" s="263">
        <v>5</v>
      </c>
      <c r="AU5" s="264" t="s">
        <v>25</v>
      </c>
      <c r="AV5" s="265" t="s">
        <v>26</v>
      </c>
      <c r="AW5" s="268">
        <v>5</v>
      </c>
      <c r="AX5" s="230" t="s">
        <v>22</v>
      </c>
      <c r="AY5" s="230" t="s">
        <v>23</v>
      </c>
      <c r="AZ5" s="230" t="s">
        <v>24</v>
      </c>
      <c r="BA5" s="230">
        <v>5</v>
      </c>
      <c r="BB5" s="231" t="s">
        <v>25</v>
      </c>
      <c r="BC5" s="232" t="s">
        <v>26</v>
      </c>
      <c r="BD5" s="233">
        <v>5</v>
      </c>
      <c r="BE5" s="230" t="s">
        <v>22</v>
      </c>
      <c r="BF5" s="230" t="s">
        <v>23</v>
      </c>
      <c r="BG5" s="230" t="s">
        <v>24</v>
      </c>
      <c r="BH5" s="230">
        <v>5</v>
      </c>
      <c r="BI5" s="231" t="s">
        <v>25</v>
      </c>
      <c r="BJ5" s="232" t="s">
        <v>26</v>
      </c>
      <c r="BK5" s="233">
        <v>5</v>
      </c>
      <c r="BL5" s="230" t="s">
        <v>22</v>
      </c>
      <c r="BM5" s="230" t="s">
        <v>23</v>
      </c>
      <c r="BN5" s="230" t="s">
        <v>24</v>
      </c>
      <c r="BO5" s="230">
        <v>5</v>
      </c>
      <c r="BP5" s="231" t="s">
        <v>25</v>
      </c>
      <c r="BQ5" s="232" t="s">
        <v>26</v>
      </c>
      <c r="BR5" s="237">
        <v>5</v>
      </c>
      <c r="BS5" s="291" t="s">
        <v>27</v>
      </c>
      <c r="BT5" s="233" t="s">
        <v>23</v>
      </c>
      <c r="BU5" s="233" t="s">
        <v>24</v>
      </c>
      <c r="BV5" s="233">
        <v>5</v>
      </c>
      <c r="BW5" s="232" t="s">
        <v>25</v>
      </c>
      <c r="BX5" s="232" t="s">
        <v>26</v>
      </c>
      <c r="BY5" s="306">
        <f>G5+N5+U5+AB5+AI5+AP5+AW5+BD5+BK5+BR5</f>
        <v>45</v>
      </c>
      <c r="BZ5" s="307"/>
      <c r="CA5" s="291" t="s">
        <v>23</v>
      </c>
      <c r="CB5" s="233" t="s">
        <v>24</v>
      </c>
      <c r="CC5" s="233">
        <v>5</v>
      </c>
      <c r="CD5" s="232" t="s">
        <v>25</v>
      </c>
      <c r="CE5" s="232" t="s">
        <v>26</v>
      </c>
      <c r="CF5" s="306">
        <v>4.8</v>
      </c>
    </row>
    <row r="6" ht="24" spans="1:84">
      <c r="A6" s="230"/>
      <c r="B6" s="230"/>
      <c r="C6" s="230"/>
      <c r="D6" s="230"/>
      <c r="E6" s="231"/>
      <c r="F6" s="234" t="s">
        <v>28</v>
      </c>
      <c r="G6" s="235"/>
      <c r="H6" s="230"/>
      <c r="I6" s="230"/>
      <c r="J6" s="230"/>
      <c r="K6" s="230"/>
      <c r="L6" s="231"/>
      <c r="M6" s="234" t="s">
        <v>28</v>
      </c>
      <c r="N6" s="235"/>
      <c r="O6" s="230"/>
      <c r="P6" s="230"/>
      <c r="Q6" s="230"/>
      <c r="R6" s="230"/>
      <c r="S6" s="231"/>
      <c r="T6" s="234" t="s">
        <v>28</v>
      </c>
      <c r="U6" s="235"/>
      <c r="V6" s="230"/>
      <c r="W6" s="230"/>
      <c r="X6" s="230"/>
      <c r="Y6" s="230"/>
      <c r="Z6" s="230"/>
      <c r="AA6" s="236" t="s">
        <v>28</v>
      </c>
      <c r="AB6" s="230"/>
      <c r="AC6" s="230"/>
      <c r="AD6" s="230"/>
      <c r="AE6" s="230"/>
      <c r="AF6" s="230"/>
      <c r="AG6" s="231"/>
      <c r="AH6" s="234" t="s">
        <v>28</v>
      </c>
      <c r="AI6" s="235"/>
      <c r="AJ6" s="230"/>
      <c r="AK6" s="230"/>
      <c r="AL6" s="230"/>
      <c r="AM6" s="230"/>
      <c r="AN6" s="231"/>
      <c r="AO6" s="234" t="s">
        <v>28</v>
      </c>
      <c r="AP6" s="235"/>
      <c r="AQ6" s="263"/>
      <c r="AR6" s="263"/>
      <c r="AS6" s="263"/>
      <c r="AT6" s="263"/>
      <c r="AU6" s="264"/>
      <c r="AV6" s="266" t="s">
        <v>28</v>
      </c>
      <c r="AW6" s="270"/>
      <c r="AX6" s="230"/>
      <c r="AY6" s="230"/>
      <c r="AZ6" s="230"/>
      <c r="BA6" s="230"/>
      <c r="BB6" s="231"/>
      <c r="BC6" s="234" t="s">
        <v>28</v>
      </c>
      <c r="BD6" s="235"/>
      <c r="BE6" s="230"/>
      <c r="BF6" s="230"/>
      <c r="BG6" s="230"/>
      <c r="BH6" s="230"/>
      <c r="BI6" s="231"/>
      <c r="BJ6" s="234" t="s">
        <v>28</v>
      </c>
      <c r="BK6" s="235"/>
      <c r="BL6" s="230"/>
      <c r="BM6" s="230"/>
      <c r="BN6" s="230"/>
      <c r="BO6" s="230"/>
      <c r="BP6" s="231"/>
      <c r="BQ6" s="234" t="s">
        <v>28</v>
      </c>
      <c r="BR6" s="238"/>
      <c r="BS6" s="292"/>
      <c r="BT6" s="242"/>
      <c r="BU6" s="235"/>
      <c r="BV6" s="235"/>
      <c r="BW6" s="234"/>
      <c r="BX6" s="234" t="s">
        <v>28</v>
      </c>
      <c r="BY6" s="308"/>
      <c r="BZ6" s="307"/>
      <c r="CA6" s="292"/>
      <c r="CB6" s="235"/>
      <c r="CC6" s="235"/>
      <c r="CD6" s="234"/>
      <c r="CE6" s="234" t="s">
        <v>28</v>
      </c>
      <c r="CF6" s="308"/>
    </row>
    <row r="7" ht="48" spans="1:84">
      <c r="A7" s="230"/>
      <c r="B7" s="230"/>
      <c r="C7" s="236" t="s">
        <v>29</v>
      </c>
      <c r="D7" s="230">
        <v>5</v>
      </c>
      <c r="E7" s="236" t="s">
        <v>30</v>
      </c>
      <c r="F7" s="234" t="s">
        <v>31</v>
      </c>
      <c r="G7" s="230">
        <v>5</v>
      </c>
      <c r="H7" s="230"/>
      <c r="I7" s="230"/>
      <c r="J7" s="236" t="s">
        <v>29</v>
      </c>
      <c r="K7" s="230">
        <v>5</v>
      </c>
      <c r="L7" s="236" t="s">
        <v>30</v>
      </c>
      <c r="M7" s="234" t="s">
        <v>31</v>
      </c>
      <c r="N7" s="230">
        <v>5</v>
      </c>
      <c r="O7" s="230"/>
      <c r="P7" s="230"/>
      <c r="Q7" s="236" t="s">
        <v>29</v>
      </c>
      <c r="R7" s="230">
        <v>5</v>
      </c>
      <c r="S7" s="236" t="s">
        <v>30</v>
      </c>
      <c r="T7" s="234" t="s">
        <v>31</v>
      </c>
      <c r="U7" s="236">
        <v>5</v>
      </c>
      <c r="V7" s="230"/>
      <c r="W7" s="230"/>
      <c r="X7" s="236" t="s">
        <v>29</v>
      </c>
      <c r="Y7" s="230">
        <v>5</v>
      </c>
      <c r="Z7" s="236" t="s">
        <v>30</v>
      </c>
      <c r="AA7" s="236" t="s">
        <v>31</v>
      </c>
      <c r="AB7" s="230">
        <v>5</v>
      </c>
      <c r="AC7" s="230"/>
      <c r="AD7" s="230"/>
      <c r="AE7" s="236" t="s">
        <v>29</v>
      </c>
      <c r="AF7" s="230">
        <v>5</v>
      </c>
      <c r="AG7" s="236" t="s">
        <v>30</v>
      </c>
      <c r="AH7" s="234" t="s">
        <v>31</v>
      </c>
      <c r="AI7" s="230">
        <v>0</v>
      </c>
      <c r="AJ7" s="230"/>
      <c r="AK7" s="230"/>
      <c r="AL7" s="236" t="s">
        <v>29</v>
      </c>
      <c r="AM7" s="230">
        <v>5</v>
      </c>
      <c r="AN7" s="236" t="s">
        <v>30</v>
      </c>
      <c r="AO7" s="234" t="s">
        <v>31</v>
      </c>
      <c r="AP7" s="230">
        <v>5</v>
      </c>
      <c r="AQ7" s="263"/>
      <c r="AR7" s="263"/>
      <c r="AS7" s="267" t="s">
        <v>29</v>
      </c>
      <c r="AT7" s="263">
        <v>5</v>
      </c>
      <c r="AU7" s="267" t="s">
        <v>32</v>
      </c>
      <c r="AV7" s="266" t="s">
        <v>31</v>
      </c>
      <c r="AW7" s="263">
        <v>5</v>
      </c>
      <c r="AX7" s="230"/>
      <c r="AY7" s="230"/>
      <c r="AZ7" s="236" t="s">
        <v>29</v>
      </c>
      <c r="BA7" s="230">
        <v>5</v>
      </c>
      <c r="BB7" s="236" t="s">
        <v>30</v>
      </c>
      <c r="BC7" s="234" t="s">
        <v>31</v>
      </c>
      <c r="BD7" s="230">
        <v>5</v>
      </c>
      <c r="BE7" s="230"/>
      <c r="BF7" s="230"/>
      <c r="BG7" s="236" t="s">
        <v>29</v>
      </c>
      <c r="BH7" s="230">
        <v>5</v>
      </c>
      <c r="BI7" s="236" t="s">
        <v>30</v>
      </c>
      <c r="BJ7" s="234" t="s">
        <v>31</v>
      </c>
      <c r="BK7" s="230">
        <v>5</v>
      </c>
      <c r="BL7" s="230"/>
      <c r="BM7" s="230"/>
      <c r="BN7" s="236" t="s">
        <v>29</v>
      </c>
      <c r="BO7" s="230">
        <v>5</v>
      </c>
      <c r="BP7" s="236" t="s">
        <v>30</v>
      </c>
      <c r="BQ7" s="234" t="s">
        <v>31</v>
      </c>
      <c r="BR7" s="293">
        <v>5</v>
      </c>
      <c r="BS7" s="294"/>
      <c r="BT7" s="235"/>
      <c r="BU7" s="230" t="s">
        <v>29</v>
      </c>
      <c r="BV7" s="230">
        <v>5</v>
      </c>
      <c r="BW7" s="236" t="s">
        <v>30</v>
      </c>
      <c r="BX7" s="234" t="s">
        <v>31</v>
      </c>
      <c r="BY7" s="306">
        <f t="shared" ref="BY7:BY33" si="0">G7+N7+U7+AB7+AI7+AP7+AW7+BD7+BK7+BR7</f>
        <v>45</v>
      </c>
      <c r="BZ7" s="307"/>
      <c r="CA7" s="294"/>
      <c r="CB7" s="230" t="s">
        <v>29</v>
      </c>
      <c r="CC7" s="230">
        <v>5</v>
      </c>
      <c r="CD7" s="236" t="s">
        <v>30</v>
      </c>
      <c r="CE7" s="234" t="s">
        <v>31</v>
      </c>
      <c r="CF7" s="306">
        <v>4.8</v>
      </c>
    </row>
    <row r="8" ht="48" spans="1:84">
      <c r="A8" s="230" t="s">
        <v>33</v>
      </c>
      <c r="B8" s="230" t="s">
        <v>34</v>
      </c>
      <c r="C8" s="236" t="s">
        <v>35</v>
      </c>
      <c r="D8" s="230">
        <v>5</v>
      </c>
      <c r="E8" s="236" t="s">
        <v>36</v>
      </c>
      <c r="F8" s="236" t="s">
        <v>37</v>
      </c>
      <c r="G8" s="230">
        <v>0</v>
      </c>
      <c r="H8" s="230" t="s">
        <v>33</v>
      </c>
      <c r="I8" s="230" t="s">
        <v>34</v>
      </c>
      <c r="J8" s="236" t="s">
        <v>35</v>
      </c>
      <c r="K8" s="230">
        <v>5</v>
      </c>
      <c r="L8" s="236" t="s">
        <v>36</v>
      </c>
      <c r="M8" s="236" t="s">
        <v>37</v>
      </c>
      <c r="N8" s="230">
        <f>'[1]3-预算完成率及预算控制率'!P5</f>
        <v>0</v>
      </c>
      <c r="O8" s="230" t="s">
        <v>33</v>
      </c>
      <c r="P8" s="230" t="s">
        <v>34</v>
      </c>
      <c r="Q8" s="236" t="s">
        <v>35</v>
      </c>
      <c r="R8" s="230">
        <v>5</v>
      </c>
      <c r="S8" s="236" t="s">
        <v>36</v>
      </c>
      <c r="T8" s="236" t="s">
        <v>37</v>
      </c>
      <c r="U8" s="236">
        <v>3</v>
      </c>
      <c r="V8" s="230" t="s">
        <v>33</v>
      </c>
      <c r="W8" s="230" t="s">
        <v>34</v>
      </c>
      <c r="X8" s="236" t="s">
        <v>35</v>
      </c>
      <c r="Y8" s="230">
        <v>5</v>
      </c>
      <c r="Z8" s="236" t="s">
        <v>36</v>
      </c>
      <c r="AA8" s="236" t="s">
        <v>37</v>
      </c>
      <c r="AB8" s="230">
        <v>3</v>
      </c>
      <c r="AC8" s="230" t="s">
        <v>33</v>
      </c>
      <c r="AD8" s="230" t="s">
        <v>34</v>
      </c>
      <c r="AE8" s="236" t="s">
        <v>35</v>
      </c>
      <c r="AF8" s="230">
        <v>5</v>
      </c>
      <c r="AG8" s="236" t="s">
        <v>36</v>
      </c>
      <c r="AH8" s="236" t="s">
        <v>37</v>
      </c>
      <c r="AI8" s="230">
        <v>0</v>
      </c>
      <c r="AJ8" s="230" t="s">
        <v>33</v>
      </c>
      <c r="AK8" s="230" t="s">
        <v>34</v>
      </c>
      <c r="AL8" s="236" t="s">
        <v>35</v>
      </c>
      <c r="AM8" s="230">
        <v>5</v>
      </c>
      <c r="AN8" s="236" t="s">
        <v>36</v>
      </c>
      <c r="AO8" s="236" t="s">
        <v>37</v>
      </c>
      <c r="AP8" s="230">
        <v>3</v>
      </c>
      <c r="AQ8" s="263" t="s">
        <v>33</v>
      </c>
      <c r="AR8" s="263" t="s">
        <v>34</v>
      </c>
      <c r="AS8" s="267" t="s">
        <v>35</v>
      </c>
      <c r="AT8" s="263">
        <v>5</v>
      </c>
      <c r="AU8" s="267" t="s">
        <v>36</v>
      </c>
      <c r="AV8" s="267" t="s">
        <v>37</v>
      </c>
      <c r="AW8" s="263">
        <v>0</v>
      </c>
      <c r="AX8" s="230" t="s">
        <v>33</v>
      </c>
      <c r="AY8" s="230" t="s">
        <v>34</v>
      </c>
      <c r="AZ8" s="236" t="s">
        <v>35</v>
      </c>
      <c r="BA8" s="230">
        <v>5</v>
      </c>
      <c r="BB8" s="236" t="s">
        <v>36</v>
      </c>
      <c r="BC8" s="236" t="s">
        <v>37</v>
      </c>
      <c r="BD8" s="230">
        <v>0</v>
      </c>
      <c r="BE8" s="230" t="s">
        <v>33</v>
      </c>
      <c r="BF8" s="230" t="s">
        <v>34</v>
      </c>
      <c r="BG8" s="236" t="s">
        <v>35</v>
      </c>
      <c r="BH8" s="230">
        <v>5</v>
      </c>
      <c r="BI8" s="236" t="s">
        <v>36</v>
      </c>
      <c r="BJ8" s="236" t="s">
        <v>37</v>
      </c>
      <c r="BK8" s="230">
        <v>0</v>
      </c>
      <c r="BL8" s="230" t="s">
        <v>33</v>
      </c>
      <c r="BM8" s="230" t="s">
        <v>34</v>
      </c>
      <c r="BN8" s="236" t="s">
        <v>35</v>
      </c>
      <c r="BO8" s="230">
        <v>5</v>
      </c>
      <c r="BP8" s="236" t="s">
        <v>36</v>
      </c>
      <c r="BQ8" s="236" t="s">
        <v>37</v>
      </c>
      <c r="BR8" s="293">
        <v>5</v>
      </c>
      <c r="BS8" s="291" t="s">
        <v>33</v>
      </c>
      <c r="BT8" s="233" t="s">
        <v>34</v>
      </c>
      <c r="BU8" s="230" t="s">
        <v>35</v>
      </c>
      <c r="BV8" s="230">
        <v>5</v>
      </c>
      <c r="BW8" s="236" t="s">
        <v>36</v>
      </c>
      <c r="BX8" s="236" t="s">
        <v>37</v>
      </c>
      <c r="BY8" s="306">
        <f t="shared" si="0"/>
        <v>14</v>
      </c>
      <c r="BZ8" s="307"/>
      <c r="CA8" s="291" t="s">
        <v>34</v>
      </c>
      <c r="CB8" s="230" t="s">
        <v>35</v>
      </c>
      <c r="CC8" s="230">
        <v>5</v>
      </c>
      <c r="CD8" s="236" t="s">
        <v>36</v>
      </c>
      <c r="CE8" s="236" t="s">
        <v>37</v>
      </c>
      <c r="CF8" s="306">
        <v>0.5</v>
      </c>
    </row>
    <row r="9" ht="36" spans="1:84">
      <c r="A9" s="230"/>
      <c r="B9" s="230"/>
      <c r="C9" s="236" t="s">
        <v>38</v>
      </c>
      <c r="D9" s="230">
        <v>5</v>
      </c>
      <c r="E9" s="236" t="s">
        <v>39</v>
      </c>
      <c r="F9" s="232" t="s">
        <v>40</v>
      </c>
      <c r="G9" s="230">
        <v>0</v>
      </c>
      <c r="H9" s="230"/>
      <c r="I9" s="230"/>
      <c r="J9" s="236" t="s">
        <v>38</v>
      </c>
      <c r="K9" s="230">
        <v>5</v>
      </c>
      <c r="L9" s="236" t="s">
        <v>39</v>
      </c>
      <c r="M9" s="232" t="s">
        <v>40</v>
      </c>
      <c r="N9" s="230">
        <v>0</v>
      </c>
      <c r="O9" s="230"/>
      <c r="P9" s="230"/>
      <c r="Q9" s="236" t="s">
        <v>38</v>
      </c>
      <c r="R9" s="230">
        <v>5</v>
      </c>
      <c r="S9" s="236" t="s">
        <v>39</v>
      </c>
      <c r="T9" s="232" t="s">
        <v>40</v>
      </c>
      <c r="U9" s="236">
        <f>'[2]3-预算完成率及预算控制率'!X5</f>
        <v>0</v>
      </c>
      <c r="V9" s="230"/>
      <c r="W9" s="230"/>
      <c r="X9" s="236" t="s">
        <v>38</v>
      </c>
      <c r="Y9" s="230">
        <v>5</v>
      </c>
      <c r="Z9" s="236" t="s">
        <v>39</v>
      </c>
      <c r="AA9" s="236" t="s">
        <v>40</v>
      </c>
      <c r="AB9" s="230">
        <v>3</v>
      </c>
      <c r="AC9" s="230"/>
      <c r="AD9" s="230"/>
      <c r="AE9" s="236" t="s">
        <v>38</v>
      </c>
      <c r="AF9" s="230">
        <v>5</v>
      </c>
      <c r="AG9" s="236" t="s">
        <v>39</v>
      </c>
      <c r="AH9" s="232" t="s">
        <v>40</v>
      </c>
      <c r="AI9" s="230">
        <v>0</v>
      </c>
      <c r="AJ9" s="230"/>
      <c r="AK9" s="230"/>
      <c r="AL9" s="236" t="s">
        <v>38</v>
      </c>
      <c r="AM9" s="230">
        <v>5</v>
      </c>
      <c r="AN9" s="236" t="s">
        <v>39</v>
      </c>
      <c r="AO9" s="232" t="s">
        <v>40</v>
      </c>
      <c r="AP9" s="230">
        <v>0</v>
      </c>
      <c r="AQ9" s="263"/>
      <c r="AR9" s="263"/>
      <c r="AS9" s="267" t="s">
        <v>38</v>
      </c>
      <c r="AT9" s="263">
        <v>5</v>
      </c>
      <c r="AU9" s="267" t="s">
        <v>39</v>
      </c>
      <c r="AV9" s="265" t="s">
        <v>40</v>
      </c>
      <c r="AW9" s="276">
        <v>0</v>
      </c>
      <c r="AX9" s="230"/>
      <c r="AY9" s="230"/>
      <c r="AZ9" s="236" t="s">
        <v>38</v>
      </c>
      <c r="BA9" s="230">
        <v>5</v>
      </c>
      <c r="BB9" s="236" t="s">
        <v>39</v>
      </c>
      <c r="BC9" s="232" t="s">
        <v>40</v>
      </c>
      <c r="BD9" s="230">
        <v>3</v>
      </c>
      <c r="BE9" s="230"/>
      <c r="BF9" s="230"/>
      <c r="BG9" s="236" t="s">
        <v>38</v>
      </c>
      <c r="BH9" s="230">
        <v>5</v>
      </c>
      <c r="BI9" s="236" t="s">
        <v>39</v>
      </c>
      <c r="BJ9" s="232" t="s">
        <v>40</v>
      </c>
      <c r="BK9" s="230">
        <v>0</v>
      </c>
      <c r="BL9" s="230"/>
      <c r="BM9" s="230"/>
      <c r="BN9" s="236" t="s">
        <v>38</v>
      </c>
      <c r="BO9" s="230">
        <v>5</v>
      </c>
      <c r="BP9" s="236" t="s">
        <v>39</v>
      </c>
      <c r="BQ9" s="232" t="s">
        <v>40</v>
      </c>
      <c r="BR9" s="293">
        <v>4</v>
      </c>
      <c r="BS9" s="292"/>
      <c r="BT9" s="242"/>
      <c r="BU9" s="230" t="s">
        <v>38</v>
      </c>
      <c r="BV9" s="230">
        <v>5</v>
      </c>
      <c r="BW9" s="236" t="s">
        <v>39</v>
      </c>
      <c r="BX9" s="232" t="s">
        <v>40</v>
      </c>
      <c r="BY9" s="306">
        <f t="shared" si="0"/>
        <v>10</v>
      </c>
      <c r="BZ9" s="307"/>
      <c r="CA9" s="292"/>
      <c r="CB9" s="230" t="s">
        <v>38</v>
      </c>
      <c r="CC9" s="230">
        <v>5</v>
      </c>
      <c r="CD9" s="236" t="s">
        <v>39</v>
      </c>
      <c r="CE9" s="232" t="s">
        <v>40</v>
      </c>
      <c r="CF9" s="306">
        <v>0.5</v>
      </c>
    </row>
    <row r="10" ht="26.1" customHeight="1" spans="1:84">
      <c r="A10" s="230"/>
      <c r="B10" s="230"/>
      <c r="C10" s="233" t="s">
        <v>41</v>
      </c>
      <c r="D10" s="233">
        <v>5</v>
      </c>
      <c r="E10" s="237" t="s">
        <v>42</v>
      </c>
      <c r="F10" s="232" t="s">
        <v>43</v>
      </c>
      <c r="G10" s="233">
        <v>5</v>
      </c>
      <c r="H10" s="230"/>
      <c r="I10" s="230"/>
      <c r="J10" s="233" t="s">
        <v>41</v>
      </c>
      <c r="K10" s="233">
        <v>5</v>
      </c>
      <c r="L10" s="237" t="s">
        <v>42</v>
      </c>
      <c r="M10" s="232" t="s">
        <v>43</v>
      </c>
      <c r="N10" s="233">
        <v>5</v>
      </c>
      <c r="O10" s="230"/>
      <c r="P10" s="230"/>
      <c r="Q10" s="233" t="s">
        <v>41</v>
      </c>
      <c r="R10" s="233">
        <v>5</v>
      </c>
      <c r="S10" s="237" t="s">
        <v>42</v>
      </c>
      <c r="T10" s="232" t="s">
        <v>43</v>
      </c>
      <c r="U10" s="233">
        <v>5</v>
      </c>
      <c r="V10" s="230"/>
      <c r="W10" s="230"/>
      <c r="X10" s="230" t="s">
        <v>41</v>
      </c>
      <c r="Y10" s="230">
        <v>5</v>
      </c>
      <c r="Z10" s="230" t="s">
        <v>42</v>
      </c>
      <c r="AA10" s="236" t="s">
        <v>43</v>
      </c>
      <c r="AB10" s="230">
        <v>5</v>
      </c>
      <c r="AC10" s="230"/>
      <c r="AD10" s="230"/>
      <c r="AE10" s="233" t="s">
        <v>41</v>
      </c>
      <c r="AF10" s="233">
        <v>5</v>
      </c>
      <c r="AG10" s="237" t="s">
        <v>42</v>
      </c>
      <c r="AH10" s="232" t="s">
        <v>43</v>
      </c>
      <c r="AI10" s="233">
        <v>5</v>
      </c>
      <c r="AJ10" s="230"/>
      <c r="AK10" s="230"/>
      <c r="AL10" s="233" t="s">
        <v>41</v>
      </c>
      <c r="AM10" s="233">
        <v>5</v>
      </c>
      <c r="AN10" s="237" t="s">
        <v>42</v>
      </c>
      <c r="AO10" s="232" t="s">
        <v>43</v>
      </c>
      <c r="AP10" s="233"/>
      <c r="AQ10" s="263"/>
      <c r="AR10" s="263"/>
      <c r="AS10" s="268" t="s">
        <v>41</v>
      </c>
      <c r="AT10" s="268">
        <v>5</v>
      </c>
      <c r="AU10" s="269" t="s">
        <v>42</v>
      </c>
      <c r="AV10" s="265" t="s">
        <v>43</v>
      </c>
      <c r="AW10" s="268">
        <v>5</v>
      </c>
      <c r="AX10" s="230"/>
      <c r="AY10" s="230"/>
      <c r="AZ10" s="233" t="s">
        <v>41</v>
      </c>
      <c r="BA10" s="233">
        <v>5</v>
      </c>
      <c r="BB10" s="237" t="s">
        <v>42</v>
      </c>
      <c r="BC10" s="232" t="s">
        <v>43</v>
      </c>
      <c r="BD10" s="233">
        <v>5</v>
      </c>
      <c r="BE10" s="230"/>
      <c r="BF10" s="230"/>
      <c r="BG10" s="233" t="s">
        <v>41</v>
      </c>
      <c r="BH10" s="233">
        <v>5</v>
      </c>
      <c r="BI10" s="237" t="s">
        <v>42</v>
      </c>
      <c r="BJ10" s="232" t="s">
        <v>43</v>
      </c>
      <c r="BK10" s="233">
        <v>5</v>
      </c>
      <c r="BL10" s="230"/>
      <c r="BM10" s="230"/>
      <c r="BN10" s="233" t="s">
        <v>41</v>
      </c>
      <c r="BO10" s="233">
        <v>5</v>
      </c>
      <c r="BP10" s="237" t="s">
        <v>42</v>
      </c>
      <c r="BQ10" s="232" t="s">
        <v>43</v>
      </c>
      <c r="BR10" s="237">
        <v>5</v>
      </c>
      <c r="BS10" s="292"/>
      <c r="BT10" s="242"/>
      <c r="BU10" s="233" t="s">
        <v>41</v>
      </c>
      <c r="BV10" s="233">
        <v>5</v>
      </c>
      <c r="BW10" s="232" t="s">
        <v>42</v>
      </c>
      <c r="BX10" s="232" t="s">
        <v>43</v>
      </c>
      <c r="BY10" s="306">
        <f t="shared" si="0"/>
        <v>45</v>
      </c>
      <c r="BZ10" s="307"/>
      <c r="CA10" s="292"/>
      <c r="CB10" s="233" t="s">
        <v>41</v>
      </c>
      <c r="CC10" s="233">
        <v>5</v>
      </c>
      <c r="CD10" s="232" t="s">
        <v>42</v>
      </c>
      <c r="CE10" s="232" t="s">
        <v>43</v>
      </c>
      <c r="CF10" s="306">
        <v>5</v>
      </c>
    </row>
    <row r="11" ht="24" spans="1:84">
      <c r="A11" s="230"/>
      <c r="B11" s="230"/>
      <c r="C11" s="235"/>
      <c r="D11" s="235"/>
      <c r="E11" s="238"/>
      <c r="F11" s="234" t="s">
        <v>44</v>
      </c>
      <c r="G11" s="235"/>
      <c r="H11" s="230"/>
      <c r="I11" s="230"/>
      <c r="J11" s="235"/>
      <c r="K11" s="235"/>
      <c r="L11" s="238"/>
      <c r="M11" s="234" t="s">
        <v>44</v>
      </c>
      <c r="N11" s="235"/>
      <c r="O11" s="230"/>
      <c r="P11" s="230"/>
      <c r="Q11" s="235"/>
      <c r="R11" s="235"/>
      <c r="S11" s="238"/>
      <c r="T11" s="234" t="s">
        <v>44</v>
      </c>
      <c r="U11" s="235"/>
      <c r="V11" s="230"/>
      <c r="W11" s="230"/>
      <c r="X11" s="230"/>
      <c r="Y11" s="230"/>
      <c r="Z11" s="230"/>
      <c r="AA11" s="236" t="s">
        <v>44</v>
      </c>
      <c r="AB11" s="230"/>
      <c r="AC11" s="230"/>
      <c r="AD11" s="230"/>
      <c r="AE11" s="235"/>
      <c r="AF11" s="235"/>
      <c r="AG11" s="238"/>
      <c r="AH11" s="234" t="s">
        <v>44</v>
      </c>
      <c r="AI11" s="235"/>
      <c r="AJ11" s="230"/>
      <c r="AK11" s="230"/>
      <c r="AL11" s="235"/>
      <c r="AM11" s="235"/>
      <c r="AN11" s="238"/>
      <c r="AO11" s="234" t="s">
        <v>44</v>
      </c>
      <c r="AP11" s="235"/>
      <c r="AQ11" s="263"/>
      <c r="AR11" s="263"/>
      <c r="AS11" s="270"/>
      <c r="AT11" s="270"/>
      <c r="AU11" s="271"/>
      <c r="AV11" s="266" t="s">
        <v>44</v>
      </c>
      <c r="AW11" s="270"/>
      <c r="AX11" s="230"/>
      <c r="AY11" s="230"/>
      <c r="AZ11" s="235"/>
      <c r="BA11" s="235"/>
      <c r="BB11" s="238"/>
      <c r="BC11" s="234" t="s">
        <v>44</v>
      </c>
      <c r="BD11" s="235"/>
      <c r="BE11" s="230"/>
      <c r="BF11" s="230"/>
      <c r="BG11" s="235"/>
      <c r="BH11" s="235"/>
      <c r="BI11" s="238"/>
      <c r="BJ11" s="234" t="s">
        <v>44</v>
      </c>
      <c r="BK11" s="235"/>
      <c r="BL11" s="230"/>
      <c r="BM11" s="230"/>
      <c r="BN11" s="235"/>
      <c r="BO11" s="235"/>
      <c r="BP11" s="238"/>
      <c r="BQ11" s="234" t="s">
        <v>44</v>
      </c>
      <c r="BR11" s="238"/>
      <c r="BS11" s="292"/>
      <c r="BT11" s="242"/>
      <c r="BU11" s="235"/>
      <c r="BV11" s="235"/>
      <c r="BW11" s="234"/>
      <c r="BX11" s="234" t="s">
        <v>44</v>
      </c>
      <c r="BY11" s="308"/>
      <c r="BZ11" s="307"/>
      <c r="CA11" s="292"/>
      <c r="CB11" s="235"/>
      <c r="CC11" s="235"/>
      <c r="CD11" s="234"/>
      <c r="CE11" s="234" t="s">
        <v>44</v>
      </c>
      <c r="CF11" s="308"/>
    </row>
    <row r="12" ht="48" spans="1:84">
      <c r="A12" s="230"/>
      <c r="B12" s="230"/>
      <c r="C12" s="236" t="s">
        <v>45</v>
      </c>
      <c r="D12" s="230">
        <v>5</v>
      </c>
      <c r="E12" s="236" t="s">
        <v>46</v>
      </c>
      <c r="F12" s="234" t="s">
        <v>47</v>
      </c>
      <c r="G12" s="230">
        <v>5</v>
      </c>
      <c r="H12" s="230"/>
      <c r="I12" s="230"/>
      <c r="J12" s="236" t="s">
        <v>45</v>
      </c>
      <c r="K12" s="230">
        <v>5</v>
      </c>
      <c r="L12" s="236" t="s">
        <v>46</v>
      </c>
      <c r="M12" s="234" t="s">
        <v>47</v>
      </c>
      <c r="N12" s="230">
        <v>5</v>
      </c>
      <c r="O12" s="230"/>
      <c r="P12" s="230"/>
      <c r="Q12" s="236" t="s">
        <v>45</v>
      </c>
      <c r="R12" s="230">
        <v>5</v>
      </c>
      <c r="S12" s="236" t="s">
        <v>46</v>
      </c>
      <c r="T12" s="234" t="s">
        <v>47</v>
      </c>
      <c r="U12" s="236">
        <v>5</v>
      </c>
      <c r="V12" s="230"/>
      <c r="W12" s="230"/>
      <c r="X12" s="236" t="s">
        <v>45</v>
      </c>
      <c r="Y12" s="230">
        <v>5</v>
      </c>
      <c r="Z12" s="236" t="s">
        <v>46</v>
      </c>
      <c r="AA12" s="236" t="s">
        <v>47</v>
      </c>
      <c r="AB12" s="230">
        <v>5</v>
      </c>
      <c r="AC12" s="230"/>
      <c r="AD12" s="230"/>
      <c r="AE12" s="236" t="s">
        <v>45</v>
      </c>
      <c r="AF12" s="230">
        <v>5</v>
      </c>
      <c r="AG12" s="236" t="s">
        <v>46</v>
      </c>
      <c r="AH12" s="234" t="s">
        <v>47</v>
      </c>
      <c r="AI12" s="230">
        <v>5</v>
      </c>
      <c r="AJ12" s="230"/>
      <c r="AK12" s="230"/>
      <c r="AL12" s="236" t="s">
        <v>45</v>
      </c>
      <c r="AM12" s="230">
        <v>5</v>
      </c>
      <c r="AN12" s="236" t="s">
        <v>46</v>
      </c>
      <c r="AO12" s="234" t="s">
        <v>47</v>
      </c>
      <c r="AP12" s="230">
        <v>5</v>
      </c>
      <c r="AQ12" s="263"/>
      <c r="AR12" s="263"/>
      <c r="AS12" s="267" t="s">
        <v>45</v>
      </c>
      <c r="AT12" s="263">
        <v>5</v>
      </c>
      <c r="AU12" s="267" t="s">
        <v>46</v>
      </c>
      <c r="AV12" s="266" t="s">
        <v>47</v>
      </c>
      <c r="AW12" s="263">
        <v>5</v>
      </c>
      <c r="AX12" s="230"/>
      <c r="AY12" s="230"/>
      <c r="AZ12" s="236" t="s">
        <v>45</v>
      </c>
      <c r="BA12" s="230">
        <v>5</v>
      </c>
      <c r="BB12" s="236" t="s">
        <v>46</v>
      </c>
      <c r="BC12" s="234" t="s">
        <v>47</v>
      </c>
      <c r="BD12" s="230">
        <v>5</v>
      </c>
      <c r="BE12" s="230"/>
      <c r="BF12" s="230"/>
      <c r="BG12" s="236" t="s">
        <v>45</v>
      </c>
      <c r="BH12" s="230">
        <v>5</v>
      </c>
      <c r="BI12" s="236" t="s">
        <v>46</v>
      </c>
      <c r="BJ12" s="234" t="s">
        <v>47</v>
      </c>
      <c r="BK12" s="230">
        <v>5</v>
      </c>
      <c r="BL12" s="230"/>
      <c r="BM12" s="230"/>
      <c r="BN12" s="236" t="s">
        <v>45</v>
      </c>
      <c r="BO12" s="230">
        <v>5</v>
      </c>
      <c r="BP12" s="236" t="s">
        <v>46</v>
      </c>
      <c r="BQ12" s="234" t="s">
        <v>47</v>
      </c>
      <c r="BR12" s="293">
        <v>5</v>
      </c>
      <c r="BS12" s="292"/>
      <c r="BT12" s="242"/>
      <c r="BU12" s="233" t="s">
        <v>45</v>
      </c>
      <c r="BV12" s="233">
        <v>5</v>
      </c>
      <c r="BW12" s="232" t="s">
        <v>46</v>
      </c>
      <c r="BX12" s="234" t="s">
        <v>47</v>
      </c>
      <c r="BY12" s="306">
        <f t="shared" si="0"/>
        <v>50</v>
      </c>
      <c r="BZ12" s="307"/>
      <c r="CA12" s="292"/>
      <c r="CB12" s="233" t="s">
        <v>45</v>
      </c>
      <c r="CC12" s="233">
        <v>5</v>
      </c>
      <c r="CD12" s="232" t="s">
        <v>46</v>
      </c>
      <c r="CE12" s="234" t="s">
        <v>47</v>
      </c>
      <c r="CF12" s="306">
        <f>BY12/10</f>
        <v>5</v>
      </c>
    </row>
    <row r="13" ht="24" spans="1:84">
      <c r="A13" s="230"/>
      <c r="B13" s="230"/>
      <c r="C13" s="236"/>
      <c r="D13" s="230"/>
      <c r="E13" s="236"/>
      <c r="F13" s="236" t="s">
        <v>44</v>
      </c>
      <c r="G13" s="230"/>
      <c r="H13" s="230"/>
      <c r="I13" s="230"/>
      <c r="J13" s="236"/>
      <c r="K13" s="230"/>
      <c r="L13" s="236"/>
      <c r="M13" s="236" t="s">
        <v>44</v>
      </c>
      <c r="N13" s="230"/>
      <c r="O13" s="230"/>
      <c r="P13" s="230"/>
      <c r="Q13" s="236"/>
      <c r="R13" s="230"/>
      <c r="S13" s="236"/>
      <c r="T13" s="236" t="s">
        <v>44</v>
      </c>
      <c r="U13" s="236"/>
      <c r="V13" s="230"/>
      <c r="W13" s="230"/>
      <c r="X13" s="236"/>
      <c r="Y13" s="230"/>
      <c r="Z13" s="236"/>
      <c r="AA13" s="236" t="s">
        <v>48</v>
      </c>
      <c r="AB13" s="230"/>
      <c r="AC13" s="230"/>
      <c r="AD13" s="230"/>
      <c r="AE13" s="236"/>
      <c r="AF13" s="230"/>
      <c r="AG13" s="236"/>
      <c r="AH13" s="236" t="s">
        <v>48</v>
      </c>
      <c r="AI13" s="230"/>
      <c r="AJ13" s="230"/>
      <c r="AK13" s="230"/>
      <c r="AL13" s="236"/>
      <c r="AM13" s="230"/>
      <c r="AN13" s="236"/>
      <c r="AO13" s="236" t="s">
        <v>48</v>
      </c>
      <c r="AP13" s="230"/>
      <c r="AQ13" s="263"/>
      <c r="AR13" s="263"/>
      <c r="AS13" s="267"/>
      <c r="AT13" s="263"/>
      <c r="AU13" s="267"/>
      <c r="AV13" s="267" t="s">
        <v>44</v>
      </c>
      <c r="AW13" s="263"/>
      <c r="AX13" s="230"/>
      <c r="AY13" s="230"/>
      <c r="AZ13" s="236"/>
      <c r="BA13" s="230"/>
      <c r="BB13" s="236"/>
      <c r="BC13" s="236" t="s">
        <v>48</v>
      </c>
      <c r="BD13" s="236"/>
      <c r="BE13" s="230"/>
      <c r="BF13" s="230"/>
      <c r="BG13" s="236"/>
      <c r="BH13" s="230"/>
      <c r="BI13" s="236"/>
      <c r="BJ13" s="236" t="s">
        <v>44</v>
      </c>
      <c r="BK13" s="230"/>
      <c r="BL13" s="230"/>
      <c r="BM13" s="230"/>
      <c r="BN13" s="236"/>
      <c r="BO13" s="230"/>
      <c r="BP13" s="236"/>
      <c r="BQ13" s="236" t="s">
        <v>44</v>
      </c>
      <c r="BR13" s="293"/>
      <c r="BS13" s="292"/>
      <c r="BT13" s="235"/>
      <c r="BU13" s="235"/>
      <c r="BV13" s="235"/>
      <c r="BW13" s="234"/>
      <c r="BX13" s="236" t="s">
        <v>44</v>
      </c>
      <c r="BY13" s="308"/>
      <c r="BZ13" s="307"/>
      <c r="CA13" s="294"/>
      <c r="CB13" s="235"/>
      <c r="CC13" s="235"/>
      <c r="CD13" s="234"/>
      <c r="CE13" s="236" t="s">
        <v>44</v>
      </c>
      <c r="CF13" s="308"/>
    </row>
    <row r="14" ht="36" spans="1:84">
      <c r="A14" s="230"/>
      <c r="B14" s="230" t="s">
        <v>49</v>
      </c>
      <c r="C14" s="236" t="s">
        <v>50</v>
      </c>
      <c r="D14" s="230">
        <v>8</v>
      </c>
      <c r="E14" s="236" t="s">
        <v>51</v>
      </c>
      <c r="F14" s="236" t="s">
        <v>52</v>
      </c>
      <c r="G14" s="230">
        <v>8</v>
      </c>
      <c r="H14" s="230"/>
      <c r="I14" s="230" t="s">
        <v>49</v>
      </c>
      <c r="J14" s="236" t="s">
        <v>50</v>
      </c>
      <c r="K14" s="230">
        <v>8</v>
      </c>
      <c r="L14" s="236" t="s">
        <v>51</v>
      </c>
      <c r="M14" s="236" t="s">
        <v>52</v>
      </c>
      <c r="N14" s="230">
        <v>8</v>
      </c>
      <c r="O14" s="230"/>
      <c r="P14" s="230" t="s">
        <v>49</v>
      </c>
      <c r="Q14" s="236" t="s">
        <v>50</v>
      </c>
      <c r="R14" s="230">
        <v>8</v>
      </c>
      <c r="S14" s="236" t="s">
        <v>51</v>
      </c>
      <c r="T14" s="236" t="s">
        <v>52</v>
      </c>
      <c r="U14" s="236">
        <f>'[2]5-公用经费控制率'!S5</f>
        <v>0</v>
      </c>
      <c r="V14" s="230"/>
      <c r="W14" s="230" t="s">
        <v>49</v>
      </c>
      <c r="X14" s="236" t="s">
        <v>50</v>
      </c>
      <c r="Y14" s="230">
        <v>8</v>
      </c>
      <c r="Z14" s="236" t="s">
        <v>51</v>
      </c>
      <c r="AA14" s="236" t="s">
        <v>52</v>
      </c>
      <c r="AB14" s="230">
        <v>8</v>
      </c>
      <c r="AC14" s="230"/>
      <c r="AD14" s="230" t="s">
        <v>49</v>
      </c>
      <c r="AE14" s="236" t="s">
        <v>50</v>
      </c>
      <c r="AF14" s="230">
        <v>8</v>
      </c>
      <c r="AG14" s="236" t="s">
        <v>51</v>
      </c>
      <c r="AH14" s="236" t="s">
        <v>52</v>
      </c>
      <c r="AI14" s="230">
        <v>8</v>
      </c>
      <c r="AJ14" s="230"/>
      <c r="AK14" s="230" t="s">
        <v>49</v>
      </c>
      <c r="AL14" s="236" t="s">
        <v>50</v>
      </c>
      <c r="AM14" s="230">
        <v>8</v>
      </c>
      <c r="AN14" s="236" t="s">
        <v>51</v>
      </c>
      <c r="AO14" s="236" t="s">
        <v>52</v>
      </c>
      <c r="AP14" s="230">
        <v>8</v>
      </c>
      <c r="AQ14" s="263"/>
      <c r="AR14" s="263" t="s">
        <v>49</v>
      </c>
      <c r="AS14" s="267" t="s">
        <v>50</v>
      </c>
      <c r="AT14" s="263">
        <v>8</v>
      </c>
      <c r="AU14" s="267" t="s">
        <v>51</v>
      </c>
      <c r="AV14" s="267" t="s">
        <v>52</v>
      </c>
      <c r="AW14" s="263">
        <v>8</v>
      </c>
      <c r="AX14" s="230"/>
      <c r="AY14" s="230" t="s">
        <v>49</v>
      </c>
      <c r="AZ14" s="236" t="s">
        <v>50</v>
      </c>
      <c r="BA14" s="230">
        <v>8</v>
      </c>
      <c r="BB14" s="236" t="s">
        <v>51</v>
      </c>
      <c r="BC14" s="236" t="s">
        <v>52</v>
      </c>
      <c r="BD14" s="230">
        <v>8</v>
      </c>
      <c r="BE14" s="230"/>
      <c r="BF14" s="230" t="s">
        <v>49</v>
      </c>
      <c r="BG14" s="236" t="s">
        <v>50</v>
      </c>
      <c r="BH14" s="230">
        <v>8</v>
      </c>
      <c r="BI14" s="236" t="s">
        <v>51</v>
      </c>
      <c r="BJ14" s="236" t="s">
        <v>52</v>
      </c>
      <c r="BK14" s="230">
        <v>8</v>
      </c>
      <c r="BL14" s="230"/>
      <c r="BM14" s="230" t="s">
        <v>49</v>
      </c>
      <c r="BN14" s="236" t="s">
        <v>50</v>
      </c>
      <c r="BO14" s="230">
        <v>8</v>
      </c>
      <c r="BP14" s="236" t="s">
        <v>51</v>
      </c>
      <c r="BQ14" s="236" t="s">
        <v>52</v>
      </c>
      <c r="BR14" s="293">
        <v>8</v>
      </c>
      <c r="BS14" s="292"/>
      <c r="BT14" s="233" t="s">
        <v>49</v>
      </c>
      <c r="BU14" s="233" t="s">
        <v>50</v>
      </c>
      <c r="BV14" s="233">
        <v>8</v>
      </c>
      <c r="BW14" s="232" t="s">
        <v>51</v>
      </c>
      <c r="BX14" s="236" t="s">
        <v>52</v>
      </c>
      <c r="BY14" s="306">
        <f t="shared" si="0"/>
        <v>72</v>
      </c>
      <c r="BZ14" s="307"/>
      <c r="CA14" s="291" t="s">
        <v>49</v>
      </c>
      <c r="CB14" s="233" t="s">
        <v>50</v>
      </c>
      <c r="CC14" s="233">
        <v>8</v>
      </c>
      <c r="CD14" s="232" t="s">
        <v>51</v>
      </c>
      <c r="CE14" s="236" t="s">
        <v>52</v>
      </c>
      <c r="CF14" s="306">
        <v>7.9</v>
      </c>
    </row>
    <row r="15" ht="24" spans="1:84">
      <c r="A15" s="230"/>
      <c r="B15" s="230"/>
      <c r="C15" s="236"/>
      <c r="D15" s="230"/>
      <c r="E15" s="236"/>
      <c r="F15" s="236" t="s">
        <v>53</v>
      </c>
      <c r="G15" s="230"/>
      <c r="H15" s="230"/>
      <c r="I15" s="230"/>
      <c r="J15" s="236"/>
      <c r="K15" s="230"/>
      <c r="L15" s="236"/>
      <c r="M15" s="236" t="s">
        <v>53</v>
      </c>
      <c r="N15" s="230"/>
      <c r="O15" s="230"/>
      <c r="P15" s="230"/>
      <c r="Q15" s="236"/>
      <c r="R15" s="230"/>
      <c r="S15" s="236"/>
      <c r="T15" s="236" t="s">
        <v>53</v>
      </c>
      <c r="U15" s="236"/>
      <c r="V15" s="230"/>
      <c r="W15" s="230"/>
      <c r="X15" s="236"/>
      <c r="Y15" s="230"/>
      <c r="Z15" s="236"/>
      <c r="AA15" s="236" t="s">
        <v>53</v>
      </c>
      <c r="AB15" s="230"/>
      <c r="AC15" s="230"/>
      <c r="AD15" s="230"/>
      <c r="AE15" s="236"/>
      <c r="AF15" s="230"/>
      <c r="AG15" s="236"/>
      <c r="AH15" s="236" t="s">
        <v>53</v>
      </c>
      <c r="AI15" s="230"/>
      <c r="AJ15" s="230"/>
      <c r="AK15" s="230"/>
      <c r="AL15" s="236"/>
      <c r="AM15" s="230"/>
      <c r="AN15" s="236"/>
      <c r="AO15" s="236" t="s">
        <v>53</v>
      </c>
      <c r="AP15" s="230"/>
      <c r="AQ15" s="263"/>
      <c r="AR15" s="263"/>
      <c r="AS15" s="267"/>
      <c r="AT15" s="263"/>
      <c r="AU15" s="267"/>
      <c r="AV15" s="267" t="s">
        <v>53</v>
      </c>
      <c r="AW15" s="263"/>
      <c r="AX15" s="230"/>
      <c r="AY15" s="230"/>
      <c r="AZ15" s="236"/>
      <c r="BA15" s="230"/>
      <c r="BB15" s="236"/>
      <c r="BC15" s="236" t="s">
        <v>53</v>
      </c>
      <c r="BD15" s="236"/>
      <c r="BE15" s="230"/>
      <c r="BF15" s="230"/>
      <c r="BG15" s="236"/>
      <c r="BH15" s="230"/>
      <c r="BI15" s="236"/>
      <c r="BJ15" s="236" t="s">
        <v>53</v>
      </c>
      <c r="BK15" s="230"/>
      <c r="BL15" s="230"/>
      <c r="BM15" s="230"/>
      <c r="BN15" s="236"/>
      <c r="BO15" s="230"/>
      <c r="BP15" s="236"/>
      <c r="BQ15" s="236" t="s">
        <v>53</v>
      </c>
      <c r="BR15" s="293"/>
      <c r="BS15" s="292"/>
      <c r="BT15" s="242"/>
      <c r="BU15" s="235"/>
      <c r="BV15" s="235"/>
      <c r="BW15" s="234"/>
      <c r="BX15" s="236" t="s">
        <v>53</v>
      </c>
      <c r="BY15" s="308"/>
      <c r="BZ15" s="307"/>
      <c r="CA15" s="292"/>
      <c r="CB15" s="235"/>
      <c r="CC15" s="235"/>
      <c r="CD15" s="234"/>
      <c r="CE15" s="236" t="s">
        <v>53</v>
      </c>
      <c r="CF15" s="308"/>
    </row>
    <row r="16" ht="36" spans="1:84">
      <c r="A16" s="230"/>
      <c r="B16" s="230"/>
      <c r="C16" s="236" t="s">
        <v>54</v>
      </c>
      <c r="D16" s="230">
        <v>7</v>
      </c>
      <c r="E16" s="236" t="s">
        <v>51</v>
      </c>
      <c r="F16" s="236" t="s">
        <v>55</v>
      </c>
      <c r="G16" s="230">
        <v>7</v>
      </c>
      <c r="H16" s="230"/>
      <c r="I16" s="230"/>
      <c r="J16" s="236" t="s">
        <v>54</v>
      </c>
      <c r="K16" s="230">
        <v>7</v>
      </c>
      <c r="L16" s="236" t="s">
        <v>51</v>
      </c>
      <c r="M16" s="236" t="s">
        <v>55</v>
      </c>
      <c r="N16" s="230">
        <v>7</v>
      </c>
      <c r="O16" s="230"/>
      <c r="P16" s="230"/>
      <c r="Q16" s="236" t="s">
        <v>54</v>
      </c>
      <c r="R16" s="230">
        <v>7</v>
      </c>
      <c r="S16" s="236" t="s">
        <v>51</v>
      </c>
      <c r="T16" s="236" t="s">
        <v>55</v>
      </c>
      <c r="U16" s="236">
        <v>7</v>
      </c>
      <c r="V16" s="230"/>
      <c r="W16" s="230"/>
      <c r="X16" s="236" t="s">
        <v>54</v>
      </c>
      <c r="Y16" s="230">
        <v>7</v>
      </c>
      <c r="Z16" s="236" t="s">
        <v>51</v>
      </c>
      <c r="AA16" s="236" t="s">
        <v>55</v>
      </c>
      <c r="AB16" s="230">
        <v>7</v>
      </c>
      <c r="AC16" s="230"/>
      <c r="AD16" s="230"/>
      <c r="AE16" s="236" t="s">
        <v>54</v>
      </c>
      <c r="AF16" s="230">
        <v>7</v>
      </c>
      <c r="AG16" s="236" t="s">
        <v>51</v>
      </c>
      <c r="AH16" s="236" t="s">
        <v>55</v>
      </c>
      <c r="AI16" s="230">
        <v>7</v>
      </c>
      <c r="AJ16" s="230"/>
      <c r="AK16" s="230"/>
      <c r="AL16" s="236" t="s">
        <v>54</v>
      </c>
      <c r="AM16" s="230">
        <v>7</v>
      </c>
      <c r="AN16" s="236" t="s">
        <v>51</v>
      </c>
      <c r="AO16" s="236" t="s">
        <v>55</v>
      </c>
      <c r="AP16" s="230">
        <v>7</v>
      </c>
      <c r="AQ16" s="263"/>
      <c r="AR16" s="263"/>
      <c r="AS16" s="267" t="s">
        <v>54</v>
      </c>
      <c r="AT16" s="263">
        <v>7</v>
      </c>
      <c r="AU16" s="267" t="s">
        <v>51</v>
      </c>
      <c r="AV16" s="267" t="s">
        <v>55</v>
      </c>
      <c r="AW16" s="263">
        <v>7</v>
      </c>
      <c r="AX16" s="230"/>
      <c r="AY16" s="230"/>
      <c r="AZ16" s="236" t="s">
        <v>54</v>
      </c>
      <c r="BA16" s="230">
        <v>7</v>
      </c>
      <c r="BB16" s="236" t="s">
        <v>51</v>
      </c>
      <c r="BC16" s="236" t="s">
        <v>55</v>
      </c>
      <c r="BD16" s="230">
        <v>7</v>
      </c>
      <c r="BE16" s="230"/>
      <c r="BF16" s="230"/>
      <c r="BG16" s="236" t="s">
        <v>54</v>
      </c>
      <c r="BH16" s="230">
        <v>7</v>
      </c>
      <c r="BI16" s="236" t="s">
        <v>51</v>
      </c>
      <c r="BJ16" s="236" t="s">
        <v>55</v>
      </c>
      <c r="BK16" s="230">
        <v>7</v>
      </c>
      <c r="BL16" s="230"/>
      <c r="BM16" s="230"/>
      <c r="BN16" s="236" t="s">
        <v>54</v>
      </c>
      <c r="BO16" s="230">
        <v>7</v>
      </c>
      <c r="BP16" s="236" t="s">
        <v>51</v>
      </c>
      <c r="BQ16" s="236" t="s">
        <v>55</v>
      </c>
      <c r="BR16" s="293">
        <v>7</v>
      </c>
      <c r="BS16" s="292"/>
      <c r="BT16" s="242"/>
      <c r="BU16" s="230" t="s">
        <v>54</v>
      </c>
      <c r="BV16" s="230">
        <v>7</v>
      </c>
      <c r="BW16" s="236" t="s">
        <v>51</v>
      </c>
      <c r="BX16" s="236" t="s">
        <v>55</v>
      </c>
      <c r="BY16" s="306">
        <f t="shared" si="0"/>
        <v>70</v>
      </c>
      <c r="BZ16" s="307"/>
      <c r="CA16" s="292"/>
      <c r="CB16" s="230" t="s">
        <v>54</v>
      </c>
      <c r="CC16" s="230">
        <v>7</v>
      </c>
      <c r="CD16" s="236" t="s">
        <v>51</v>
      </c>
      <c r="CE16" s="236" t="s">
        <v>55</v>
      </c>
      <c r="CF16" s="306">
        <v>7</v>
      </c>
    </row>
    <row r="17" ht="24" spans="1:84">
      <c r="A17" s="230"/>
      <c r="B17" s="230"/>
      <c r="C17" s="236" t="s">
        <v>56</v>
      </c>
      <c r="D17" s="230">
        <v>6</v>
      </c>
      <c r="E17" s="232" t="s">
        <v>57</v>
      </c>
      <c r="F17" s="236" t="s">
        <v>58</v>
      </c>
      <c r="G17" s="230">
        <v>6</v>
      </c>
      <c r="H17" s="230"/>
      <c r="I17" s="230"/>
      <c r="J17" s="236" t="s">
        <v>56</v>
      </c>
      <c r="K17" s="230">
        <v>6</v>
      </c>
      <c r="L17" s="232" t="s">
        <v>57</v>
      </c>
      <c r="M17" s="236" t="s">
        <v>58</v>
      </c>
      <c r="N17" s="230">
        <v>4</v>
      </c>
      <c r="O17" s="230"/>
      <c r="P17" s="230"/>
      <c r="Q17" s="236" t="s">
        <v>56</v>
      </c>
      <c r="R17" s="230">
        <v>6</v>
      </c>
      <c r="S17" s="232" t="s">
        <v>57</v>
      </c>
      <c r="T17" s="236" t="s">
        <v>58</v>
      </c>
      <c r="U17" s="236">
        <v>6</v>
      </c>
      <c r="V17" s="230"/>
      <c r="W17" s="230"/>
      <c r="X17" s="236" t="s">
        <v>56</v>
      </c>
      <c r="Y17" s="230">
        <v>6</v>
      </c>
      <c r="Z17" s="236" t="s">
        <v>57</v>
      </c>
      <c r="AA17" s="236" t="s">
        <v>58</v>
      </c>
      <c r="AB17" s="230">
        <v>6</v>
      </c>
      <c r="AC17" s="230"/>
      <c r="AD17" s="230"/>
      <c r="AE17" s="236" t="s">
        <v>56</v>
      </c>
      <c r="AF17" s="230">
        <v>6</v>
      </c>
      <c r="AG17" s="232" t="s">
        <v>57</v>
      </c>
      <c r="AH17" s="236" t="s">
        <v>58</v>
      </c>
      <c r="AI17" s="230">
        <v>0</v>
      </c>
      <c r="AJ17" s="230"/>
      <c r="AK17" s="230"/>
      <c r="AL17" s="236" t="s">
        <v>56</v>
      </c>
      <c r="AM17" s="230">
        <v>6</v>
      </c>
      <c r="AN17" s="232" t="s">
        <v>57</v>
      </c>
      <c r="AO17" s="236" t="s">
        <v>58</v>
      </c>
      <c r="AP17" s="230">
        <v>6</v>
      </c>
      <c r="AQ17" s="263"/>
      <c r="AR17" s="263"/>
      <c r="AS17" s="267" t="s">
        <v>56</v>
      </c>
      <c r="AT17" s="263">
        <v>6</v>
      </c>
      <c r="AU17" s="265" t="s">
        <v>57</v>
      </c>
      <c r="AV17" s="267" t="s">
        <v>58</v>
      </c>
      <c r="AW17" s="263">
        <v>6</v>
      </c>
      <c r="AX17" s="230"/>
      <c r="AY17" s="230"/>
      <c r="AZ17" s="236" t="s">
        <v>56</v>
      </c>
      <c r="BA17" s="230">
        <v>6</v>
      </c>
      <c r="BB17" s="232" t="s">
        <v>57</v>
      </c>
      <c r="BC17" s="236" t="s">
        <v>58</v>
      </c>
      <c r="BD17" s="230">
        <v>0</v>
      </c>
      <c r="BE17" s="230"/>
      <c r="BF17" s="230"/>
      <c r="BG17" s="236" t="s">
        <v>56</v>
      </c>
      <c r="BH17" s="230">
        <v>6</v>
      </c>
      <c r="BI17" s="232" t="s">
        <v>57</v>
      </c>
      <c r="BJ17" s="236" t="s">
        <v>58</v>
      </c>
      <c r="BK17" s="230">
        <v>6</v>
      </c>
      <c r="BL17" s="230"/>
      <c r="BM17" s="230"/>
      <c r="BN17" s="236" t="s">
        <v>56</v>
      </c>
      <c r="BO17" s="230">
        <v>6</v>
      </c>
      <c r="BP17" s="232" t="s">
        <v>57</v>
      </c>
      <c r="BQ17" s="236" t="s">
        <v>58</v>
      </c>
      <c r="BR17" s="293">
        <v>6</v>
      </c>
      <c r="BS17" s="292"/>
      <c r="BT17" s="242"/>
      <c r="BU17" s="230" t="s">
        <v>56</v>
      </c>
      <c r="BV17" s="230">
        <v>6</v>
      </c>
      <c r="BW17" s="232" t="s">
        <v>57</v>
      </c>
      <c r="BX17" s="236" t="s">
        <v>58</v>
      </c>
      <c r="BY17" s="306">
        <f t="shared" si="0"/>
        <v>46</v>
      </c>
      <c r="BZ17" s="307"/>
      <c r="CA17" s="292"/>
      <c r="CB17" s="230" t="s">
        <v>56</v>
      </c>
      <c r="CC17" s="230">
        <v>6</v>
      </c>
      <c r="CD17" s="232" t="s">
        <v>57</v>
      </c>
      <c r="CE17" s="236" t="s">
        <v>58</v>
      </c>
      <c r="CF17" s="306">
        <v>5.7</v>
      </c>
    </row>
    <row r="18" ht="24" spans="1:84">
      <c r="A18" s="230"/>
      <c r="B18" s="230"/>
      <c r="C18" s="230" t="s">
        <v>59</v>
      </c>
      <c r="D18" s="231">
        <v>8</v>
      </c>
      <c r="E18" s="232" t="s">
        <v>60</v>
      </c>
      <c r="F18" s="239"/>
      <c r="G18" s="233">
        <v>8</v>
      </c>
      <c r="H18" s="230"/>
      <c r="I18" s="230"/>
      <c r="J18" s="230" t="s">
        <v>59</v>
      </c>
      <c r="K18" s="231">
        <v>8</v>
      </c>
      <c r="L18" s="232" t="s">
        <v>60</v>
      </c>
      <c r="M18" s="239"/>
      <c r="N18" s="233">
        <v>8</v>
      </c>
      <c r="O18" s="230"/>
      <c r="P18" s="230"/>
      <c r="Q18" s="230" t="s">
        <v>59</v>
      </c>
      <c r="R18" s="231">
        <v>8</v>
      </c>
      <c r="S18" s="232" t="s">
        <v>60</v>
      </c>
      <c r="T18" s="239"/>
      <c r="U18" s="233">
        <v>8</v>
      </c>
      <c r="V18" s="230"/>
      <c r="W18" s="230"/>
      <c r="X18" s="230" t="s">
        <v>59</v>
      </c>
      <c r="Y18" s="230">
        <v>8</v>
      </c>
      <c r="Z18" s="236" t="s">
        <v>60</v>
      </c>
      <c r="AA18" s="230"/>
      <c r="AB18" s="230">
        <v>8</v>
      </c>
      <c r="AC18" s="230"/>
      <c r="AD18" s="230"/>
      <c r="AE18" s="230" t="s">
        <v>59</v>
      </c>
      <c r="AF18" s="231">
        <v>8</v>
      </c>
      <c r="AG18" s="232" t="s">
        <v>60</v>
      </c>
      <c r="AH18" s="239"/>
      <c r="AI18" s="233">
        <v>8</v>
      </c>
      <c r="AJ18" s="230"/>
      <c r="AK18" s="230"/>
      <c r="AL18" s="230" t="s">
        <v>59</v>
      </c>
      <c r="AM18" s="231">
        <v>8</v>
      </c>
      <c r="AN18" s="232" t="s">
        <v>60</v>
      </c>
      <c r="AO18" s="239"/>
      <c r="AP18" s="233">
        <v>8</v>
      </c>
      <c r="AQ18" s="263"/>
      <c r="AR18" s="263"/>
      <c r="AS18" s="263" t="s">
        <v>59</v>
      </c>
      <c r="AT18" s="264">
        <v>8</v>
      </c>
      <c r="AU18" s="265" t="s">
        <v>60</v>
      </c>
      <c r="AV18" s="272"/>
      <c r="AW18" s="268">
        <v>8</v>
      </c>
      <c r="AX18" s="230"/>
      <c r="AY18" s="230"/>
      <c r="AZ18" s="230" t="s">
        <v>59</v>
      </c>
      <c r="BA18" s="231">
        <v>8</v>
      </c>
      <c r="BB18" s="232" t="s">
        <v>60</v>
      </c>
      <c r="BC18" s="239"/>
      <c r="BD18" s="233">
        <v>8</v>
      </c>
      <c r="BE18" s="230"/>
      <c r="BF18" s="230"/>
      <c r="BG18" s="230" t="s">
        <v>59</v>
      </c>
      <c r="BH18" s="231">
        <v>8</v>
      </c>
      <c r="BI18" s="232" t="s">
        <v>60</v>
      </c>
      <c r="BJ18" s="239"/>
      <c r="BK18" s="233">
        <v>8</v>
      </c>
      <c r="BL18" s="230"/>
      <c r="BM18" s="230"/>
      <c r="BN18" s="230" t="s">
        <v>59</v>
      </c>
      <c r="BO18" s="231">
        <v>8</v>
      </c>
      <c r="BP18" s="232" t="s">
        <v>60</v>
      </c>
      <c r="BQ18" s="239"/>
      <c r="BR18" s="237">
        <v>8</v>
      </c>
      <c r="BS18" s="292"/>
      <c r="BT18" s="242"/>
      <c r="BU18" s="233" t="s">
        <v>59</v>
      </c>
      <c r="BV18" s="233">
        <v>8</v>
      </c>
      <c r="BW18" s="232" t="s">
        <v>60</v>
      </c>
      <c r="BX18" s="232"/>
      <c r="BY18" s="306">
        <f t="shared" si="0"/>
        <v>80</v>
      </c>
      <c r="BZ18" s="307"/>
      <c r="CA18" s="292"/>
      <c r="CB18" s="233" t="s">
        <v>59</v>
      </c>
      <c r="CC18" s="233">
        <v>8</v>
      </c>
      <c r="CD18" s="232" t="s">
        <v>60</v>
      </c>
      <c r="CE18" s="232"/>
      <c r="CF18" s="306">
        <v>8</v>
      </c>
    </row>
    <row r="19" spans="1:84">
      <c r="A19" s="230"/>
      <c r="B19" s="230"/>
      <c r="C19" s="230"/>
      <c r="D19" s="231"/>
      <c r="E19" s="240" t="s">
        <v>61</v>
      </c>
      <c r="F19" s="241"/>
      <c r="G19" s="242"/>
      <c r="H19" s="230"/>
      <c r="I19" s="230"/>
      <c r="J19" s="230"/>
      <c r="K19" s="231"/>
      <c r="L19" s="240" t="s">
        <v>61</v>
      </c>
      <c r="M19" s="241"/>
      <c r="N19" s="242"/>
      <c r="O19" s="230"/>
      <c r="P19" s="230"/>
      <c r="Q19" s="230"/>
      <c r="R19" s="231"/>
      <c r="S19" s="240" t="s">
        <v>61</v>
      </c>
      <c r="T19" s="241"/>
      <c r="U19" s="242"/>
      <c r="V19" s="230"/>
      <c r="W19" s="230"/>
      <c r="X19" s="230"/>
      <c r="Y19" s="230"/>
      <c r="Z19" s="236" t="s">
        <v>61</v>
      </c>
      <c r="AA19" s="230"/>
      <c r="AB19" s="230"/>
      <c r="AC19" s="230"/>
      <c r="AD19" s="230"/>
      <c r="AE19" s="230"/>
      <c r="AF19" s="231"/>
      <c r="AG19" s="240" t="s">
        <v>61</v>
      </c>
      <c r="AH19" s="241"/>
      <c r="AI19" s="242"/>
      <c r="AJ19" s="230"/>
      <c r="AK19" s="230"/>
      <c r="AL19" s="230"/>
      <c r="AM19" s="231"/>
      <c r="AN19" s="240" t="s">
        <v>61</v>
      </c>
      <c r="AO19" s="241"/>
      <c r="AP19" s="242"/>
      <c r="AQ19" s="263"/>
      <c r="AR19" s="263"/>
      <c r="AS19" s="263"/>
      <c r="AT19" s="264"/>
      <c r="AU19" s="273" t="s">
        <v>61</v>
      </c>
      <c r="AV19" s="274"/>
      <c r="AW19" s="283"/>
      <c r="AX19" s="230"/>
      <c r="AY19" s="230"/>
      <c r="AZ19" s="230"/>
      <c r="BA19" s="231"/>
      <c r="BB19" s="240" t="s">
        <v>61</v>
      </c>
      <c r="BC19" s="241"/>
      <c r="BD19" s="242"/>
      <c r="BE19" s="230"/>
      <c r="BF19" s="230"/>
      <c r="BG19" s="230"/>
      <c r="BH19" s="231"/>
      <c r="BI19" s="240" t="s">
        <v>61</v>
      </c>
      <c r="BJ19" s="241"/>
      <c r="BK19" s="242"/>
      <c r="BL19" s="230"/>
      <c r="BM19" s="230"/>
      <c r="BN19" s="230"/>
      <c r="BO19" s="231"/>
      <c r="BP19" s="240" t="s">
        <v>61</v>
      </c>
      <c r="BQ19" s="241"/>
      <c r="BR19" s="295"/>
      <c r="BS19" s="292"/>
      <c r="BT19" s="242"/>
      <c r="BU19" s="242"/>
      <c r="BV19" s="242"/>
      <c r="BW19" s="240" t="s">
        <v>61</v>
      </c>
      <c r="BX19" s="240"/>
      <c r="BY19" s="309"/>
      <c r="BZ19" s="307"/>
      <c r="CA19" s="292"/>
      <c r="CB19" s="242"/>
      <c r="CC19" s="242"/>
      <c r="CD19" s="240" t="s">
        <v>61</v>
      </c>
      <c r="CE19" s="240"/>
      <c r="CF19" s="309"/>
    </row>
    <row r="20" ht="24" spans="1:84">
      <c r="A20" s="230"/>
      <c r="B20" s="230"/>
      <c r="C20" s="230"/>
      <c r="D20" s="231"/>
      <c r="E20" s="240" t="s">
        <v>62</v>
      </c>
      <c r="F20" s="241"/>
      <c r="G20" s="242"/>
      <c r="H20" s="230"/>
      <c r="I20" s="230"/>
      <c r="J20" s="230"/>
      <c r="K20" s="231"/>
      <c r="L20" s="240" t="s">
        <v>62</v>
      </c>
      <c r="M20" s="241"/>
      <c r="N20" s="242"/>
      <c r="O20" s="230"/>
      <c r="P20" s="230"/>
      <c r="Q20" s="230"/>
      <c r="R20" s="231"/>
      <c r="S20" s="240" t="s">
        <v>62</v>
      </c>
      <c r="T20" s="241"/>
      <c r="U20" s="242"/>
      <c r="V20" s="230"/>
      <c r="W20" s="230"/>
      <c r="X20" s="230"/>
      <c r="Y20" s="230"/>
      <c r="Z20" s="236" t="s">
        <v>63</v>
      </c>
      <c r="AA20" s="230"/>
      <c r="AB20" s="230"/>
      <c r="AC20" s="230"/>
      <c r="AD20" s="230"/>
      <c r="AE20" s="230"/>
      <c r="AF20" s="231"/>
      <c r="AG20" s="240" t="s">
        <v>62</v>
      </c>
      <c r="AH20" s="241"/>
      <c r="AI20" s="242"/>
      <c r="AJ20" s="230"/>
      <c r="AK20" s="230"/>
      <c r="AL20" s="230"/>
      <c r="AM20" s="231"/>
      <c r="AN20" s="240" t="s">
        <v>63</v>
      </c>
      <c r="AO20" s="241"/>
      <c r="AP20" s="242"/>
      <c r="AQ20" s="263"/>
      <c r="AR20" s="263"/>
      <c r="AS20" s="263"/>
      <c r="AT20" s="264"/>
      <c r="AU20" s="273" t="s">
        <v>64</v>
      </c>
      <c r="AV20" s="274"/>
      <c r="AW20" s="283"/>
      <c r="AX20" s="230"/>
      <c r="AY20" s="230"/>
      <c r="AZ20" s="230"/>
      <c r="BA20" s="231"/>
      <c r="BB20" s="240" t="s">
        <v>62</v>
      </c>
      <c r="BC20" s="241"/>
      <c r="BD20" s="242"/>
      <c r="BE20" s="230"/>
      <c r="BF20" s="230"/>
      <c r="BG20" s="230"/>
      <c r="BH20" s="231"/>
      <c r="BI20" s="240" t="s">
        <v>63</v>
      </c>
      <c r="BJ20" s="241"/>
      <c r="BK20" s="242"/>
      <c r="BL20" s="230"/>
      <c r="BM20" s="230"/>
      <c r="BN20" s="230"/>
      <c r="BO20" s="231"/>
      <c r="BP20" s="240" t="s">
        <v>62</v>
      </c>
      <c r="BQ20" s="241"/>
      <c r="BR20" s="295"/>
      <c r="BS20" s="292"/>
      <c r="BT20" s="242"/>
      <c r="BU20" s="242"/>
      <c r="BV20" s="242"/>
      <c r="BW20" s="240" t="s">
        <v>62</v>
      </c>
      <c r="BX20" s="240"/>
      <c r="BY20" s="309"/>
      <c r="BZ20" s="307"/>
      <c r="CA20" s="292"/>
      <c r="CB20" s="242"/>
      <c r="CC20" s="242"/>
      <c r="CD20" s="240" t="s">
        <v>62</v>
      </c>
      <c r="CE20" s="240"/>
      <c r="CF20" s="309"/>
    </row>
    <row r="21" spans="1:84">
      <c r="A21" s="230"/>
      <c r="B21" s="230"/>
      <c r="C21" s="230"/>
      <c r="D21" s="231"/>
      <c r="E21" s="240" t="s">
        <v>65</v>
      </c>
      <c r="F21" s="243"/>
      <c r="G21" s="235"/>
      <c r="H21" s="230"/>
      <c r="I21" s="230"/>
      <c r="J21" s="230"/>
      <c r="K21" s="231"/>
      <c r="L21" s="240" t="s">
        <v>65</v>
      </c>
      <c r="M21" s="243"/>
      <c r="N21" s="235"/>
      <c r="O21" s="230"/>
      <c r="P21" s="230"/>
      <c r="Q21" s="230"/>
      <c r="R21" s="231"/>
      <c r="S21" s="240" t="s">
        <v>65</v>
      </c>
      <c r="T21" s="243"/>
      <c r="U21" s="235"/>
      <c r="V21" s="230"/>
      <c r="W21" s="230"/>
      <c r="X21" s="230"/>
      <c r="Y21" s="230"/>
      <c r="Z21" s="236" t="s">
        <v>65</v>
      </c>
      <c r="AA21" s="230"/>
      <c r="AB21" s="230"/>
      <c r="AC21" s="230"/>
      <c r="AD21" s="230"/>
      <c r="AE21" s="230"/>
      <c r="AF21" s="231"/>
      <c r="AG21" s="240" t="s">
        <v>65</v>
      </c>
      <c r="AH21" s="243"/>
      <c r="AI21" s="235"/>
      <c r="AJ21" s="230"/>
      <c r="AK21" s="230"/>
      <c r="AL21" s="230"/>
      <c r="AM21" s="231"/>
      <c r="AN21" s="240" t="s">
        <v>65</v>
      </c>
      <c r="AO21" s="243"/>
      <c r="AP21" s="235"/>
      <c r="AQ21" s="263"/>
      <c r="AR21" s="263"/>
      <c r="AS21" s="263"/>
      <c r="AT21" s="264"/>
      <c r="AU21" s="273" t="s">
        <v>65</v>
      </c>
      <c r="AV21" s="275"/>
      <c r="AW21" s="270"/>
      <c r="AX21" s="230"/>
      <c r="AY21" s="230"/>
      <c r="AZ21" s="230"/>
      <c r="BA21" s="231"/>
      <c r="BB21" s="240" t="s">
        <v>65</v>
      </c>
      <c r="BC21" s="243"/>
      <c r="BD21" s="235"/>
      <c r="BE21" s="230"/>
      <c r="BF21" s="230"/>
      <c r="BG21" s="230"/>
      <c r="BH21" s="231"/>
      <c r="BI21" s="240" t="s">
        <v>65</v>
      </c>
      <c r="BJ21" s="243"/>
      <c r="BK21" s="235"/>
      <c r="BL21" s="230"/>
      <c r="BM21" s="230"/>
      <c r="BN21" s="230"/>
      <c r="BO21" s="231"/>
      <c r="BP21" s="240" t="s">
        <v>65</v>
      </c>
      <c r="BQ21" s="243"/>
      <c r="BR21" s="238"/>
      <c r="BS21" s="292"/>
      <c r="BT21" s="242"/>
      <c r="BU21" s="235"/>
      <c r="BV21" s="235"/>
      <c r="BW21" s="240" t="s">
        <v>65</v>
      </c>
      <c r="BX21" s="234"/>
      <c r="BY21" s="308"/>
      <c r="BZ21" s="307"/>
      <c r="CA21" s="292"/>
      <c r="CB21" s="235"/>
      <c r="CC21" s="235"/>
      <c r="CD21" s="240" t="s">
        <v>65</v>
      </c>
      <c r="CE21" s="234"/>
      <c r="CF21" s="308"/>
    </row>
    <row r="22" ht="72" spans="1:84">
      <c r="A22" s="230"/>
      <c r="B22" s="230"/>
      <c r="C22" s="230" t="s">
        <v>66</v>
      </c>
      <c r="D22" s="231">
        <v>6</v>
      </c>
      <c r="E22" s="232" t="s">
        <v>67</v>
      </c>
      <c r="F22" s="233"/>
      <c r="G22" s="233">
        <v>6</v>
      </c>
      <c r="H22" s="230"/>
      <c r="I22" s="230"/>
      <c r="J22" s="230" t="s">
        <v>66</v>
      </c>
      <c r="K22" s="231">
        <v>6</v>
      </c>
      <c r="L22" s="232" t="s">
        <v>67</v>
      </c>
      <c r="M22" s="233"/>
      <c r="N22" s="233">
        <v>6</v>
      </c>
      <c r="O22" s="230"/>
      <c r="P22" s="230"/>
      <c r="Q22" s="230" t="s">
        <v>66</v>
      </c>
      <c r="R22" s="231">
        <v>6</v>
      </c>
      <c r="S22" s="232" t="s">
        <v>67</v>
      </c>
      <c r="T22" s="233"/>
      <c r="U22" s="233">
        <v>6</v>
      </c>
      <c r="V22" s="230"/>
      <c r="W22" s="230"/>
      <c r="X22" s="230" t="s">
        <v>66</v>
      </c>
      <c r="Y22" s="230">
        <v>6</v>
      </c>
      <c r="Z22" s="236" t="s">
        <v>67</v>
      </c>
      <c r="AA22" s="230"/>
      <c r="AB22" s="230">
        <v>6</v>
      </c>
      <c r="AC22" s="230"/>
      <c r="AD22" s="230"/>
      <c r="AE22" s="230" t="s">
        <v>66</v>
      </c>
      <c r="AF22" s="231">
        <v>6</v>
      </c>
      <c r="AG22" s="232" t="s">
        <v>67</v>
      </c>
      <c r="AH22" s="233"/>
      <c r="AI22" s="233">
        <v>6</v>
      </c>
      <c r="AJ22" s="230"/>
      <c r="AK22" s="230"/>
      <c r="AL22" s="230" t="s">
        <v>66</v>
      </c>
      <c r="AM22" s="231">
        <v>6</v>
      </c>
      <c r="AN22" s="232" t="s">
        <v>67</v>
      </c>
      <c r="AO22" s="233"/>
      <c r="AP22" s="233">
        <v>6</v>
      </c>
      <c r="AQ22" s="263"/>
      <c r="AR22" s="263"/>
      <c r="AS22" s="263" t="s">
        <v>66</v>
      </c>
      <c r="AT22" s="264">
        <v>6</v>
      </c>
      <c r="AU22" s="265" t="s">
        <v>67</v>
      </c>
      <c r="AV22" s="268"/>
      <c r="AW22" s="268">
        <v>6</v>
      </c>
      <c r="AX22" s="230"/>
      <c r="AY22" s="230"/>
      <c r="AZ22" s="230" t="s">
        <v>66</v>
      </c>
      <c r="BA22" s="231">
        <v>6</v>
      </c>
      <c r="BB22" s="232" t="s">
        <v>67</v>
      </c>
      <c r="BC22" s="233"/>
      <c r="BD22" s="233">
        <v>6</v>
      </c>
      <c r="BE22" s="230"/>
      <c r="BF22" s="230"/>
      <c r="BG22" s="230" t="s">
        <v>66</v>
      </c>
      <c r="BH22" s="231">
        <v>6</v>
      </c>
      <c r="BI22" s="232" t="s">
        <v>67</v>
      </c>
      <c r="BJ22" s="233"/>
      <c r="BK22" s="233">
        <v>6</v>
      </c>
      <c r="BL22" s="230"/>
      <c r="BM22" s="230"/>
      <c r="BN22" s="230" t="s">
        <v>66</v>
      </c>
      <c r="BO22" s="231">
        <v>6</v>
      </c>
      <c r="BP22" s="232" t="s">
        <v>67</v>
      </c>
      <c r="BQ22" s="233"/>
      <c r="BR22" s="237">
        <v>6</v>
      </c>
      <c r="BS22" s="292"/>
      <c r="BT22" s="242"/>
      <c r="BU22" s="233" t="s">
        <v>66</v>
      </c>
      <c r="BV22" s="233">
        <v>6</v>
      </c>
      <c r="BW22" s="232" t="s">
        <v>67</v>
      </c>
      <c r="BX22" s="232"/>
      <c r="BY22" s="306">
        <f t="shared" si="0"/>
        <v>60</v>
      </c>
      <c r="BZ22" s="307"/>
      <c r="CA22" s="292"/>
      <c r="CB22" s="233" t="s">
        <v>66</v>
      </c>
      <c r="CC22" s="233">
        <v>6</v>
      </c>
      <c r="CD22" s="232" t="s">
        <v>67</v>
      </c>
      <c r="CE22" s="232"/>
      <c r="CF22" s="306">
        <f>BY22/10</f>
        <v>6</v>
      </c>
    </row>
    <row r="23" ht="24" spans="1:84">
      <c r="A23" s="230"/>
      <c r="B23" s="230"/>
      <c r="C23" s="230"/>
      <c r="D23" s="231"/>
      <c r="E23" s="234" t="s">
        <v>68</v>
      </c>
      <c r="F23" s="235"/>
      <c r="G23" s="235"/>
      <c r="H23" s="230"/>
      <c r="I23" s="230"/>
      <c r="J23" s="230"/>
      <c r="K23" s="231"/>
      <c r="L23" s="234" t="s">
        <v>68</v>
      </c>
      <c r="M23" s="235"/>
      <c r="N23" s="235"/>
      <c r="O23" s="230"/>
      <c r="P23" s="230"/>
      <c r="Q23" s="230"/>
      <c r="R23" s="231"/>
      <c r="S23" s="234" t="s">
        <v>68</v>
      </c>
      <c r="T23" s="235"/>
      <c r="U23" s="235"/>
      <c r="V23" s="230"/>
      <c r="W23" s="230"/>
      <c r="X23" s="230"/>
      <c r="Y23" s="230"/>
      <c r="Z23" s="236" t="s">
        <v>68</v>
      </c>
      <c r="AA23" s="230"/>
      <c r="AB23" s="230"/>
      <c r="AC23" s="230"/>
      <c r="AD23" s="230"/>
      <c r="AE23" s="230"/>
      <c r="AF23" s="231"/>
      <c r="AG23" s="234" t="s">
        <v>68</v>
      </c>
      <c r="AH23" s="235"/>
      <c r="AI23" s="235"/>
      <c r="AJ23" s="230"/>
      <c r="AK23" s="230"/>
      <c r="AL23" s="230"/>
      <c r="AM23" s="231"/>
      <c r="AN23" s="234" t="s">
        <v>68</v>
      </c>
      <c r="AO23" s="235"/>
      <c r="AP23" s="235"/>
      <c r="AQ23" s="263"/>
      <c r="AR23" s="263"/>
      <c r="AS23" s="263"/>
      <c r="AT23" s="264"/>
      <c r="AU23" s="266" t="s">
        <v>68</v>
      </c>
      <c r="AV23" s="270"/>
      <c r="AW23" s="270"/>
      <c r="AX23" s="230"/>
      <c r="AY23" s="230"/>
      <c r="AZ23" s="230"/>
      <c r="BA23" s="231"/>
      <c r="BB23" s="234" t="s">
        <v>68</v>
      </c>
      <c r="BC23" s="235"/>
      <c r="BD23" s="235"/>
      <c r="BE23" s="230"/>
      <c r="BF23" s="230"/>
      <c r="BG23" s="230"/>
      <c r="BH23" s="231"/>
      <c r="BI23" s="234" t="s">
        <v>68</v>
      </c>
      <c r="BJ23" s="235"/>
      <c r="BK23" s="235"/>
      <c r="BL23" s="230"/>
      <c r="BM23" s="230"/>
      <c r="BN23" s="230"/>
      <c r="BO23" s="231"/>
      <c r="BP23" s="234" t="s">
        <v>68</v>
      </c>
      <c r="BQ23" s="235"/>
      <c r="BR23" s="238"/>
      <c r="BS23" s="292"/>
      <c r="BT23" s="242"/>
      <c r="BU23" s="235"/>
      <c r="BV23" s="235"/>
      <c r="BW23" s="234" t="s">
        <v>68</v>
      </c>
      <c r="BX23" s="234"/>
      <c r="BY23" s="308"/>
      <c r="BZ23" s="307"/>
      <c r="CA23" s="292"/>
      <c r="CB23" s="235"/>
      <c r="CC23" s="235"/>
      <c r="CD23" s="234" t="s">
        <v>68</v>
      </c>
      <c r="CE23" s="234"/>
      <c r="CF23" s="308"/>
    </row>
    <row r="24" ht="72" spans="1:84">
      <c r="A24" s="230"/>
      <c r="B24" s="230"/>
      <c r="C24" s="236" t="s">
        <v>69</v>
      </c>
      <c r="D24" s="230">
        <v>5</v>
      </c>
      <c r="E24" s="234" t="s">
        <v>70</v>
      </c>
      <c r="F24" s="236" t="s">
        <v>71</v>
      </c>
      <c r="G24" s="230">
        <v>5</v>
      </c>
      <c r="H24" s="230"/>
      <c r="I24" s="230"/>
      <c r="J24" s="236" t="s">
        <v>69</v>
      </c>
      <c r="K24" s="230">
        <v>5</v>
      </c>
      <c r="L24" s="234" t="s">
        <v>70</v>
      </c>
      <c r="M24" s="236" t="s">
        <v>71</v>
      </c>
      <c r="N24" s="230">
        <v>5</v>
      </c>
      <c r="O24" s="230"/>
      <c r="P24" s="230"/>
      <c r="Q24" s="236" t="s">
        <v>69</v>
      </c>
      <c r="R24" s="230">
        <v>5</v>
      </c>
      <c r="S24" s="234" t="s">
        <v>70</v>
      </c>
      <c r="T24" s="236" t="s">
        <v>71</v>
      </c>
      <c r="U24" s="236">
        <v>5</v>
      </c>
      <c r="V24" s="230"/>
      <c r="W24" s="230"/>
      <c r="X24" s="236" t="s">
        <v>69</v>
      </c>
      <c r="Y24" s="230">
        <v>5</v>
      </c>
      <c r="Z24" s="236" t="s">
        <v>70</v>
      </c>
      <c r="AA24" s="236" t="s">
        <v>71</v>
      </c>
      <c r="AB24" s="230">
        <v>5</v>
      </c>
      <c r="AC24" s="230"/>
      <c r="AD24" s="230"/>
      <c r="AE24" s="236" t="s">
        <v>69</v>
      </c>
      <c r="AF24" s="230">
        <v>5</v>
      </c>
      <c r="AG24" s="234" t="s">
        <v>70</v>
      </c>
      <c r="AH24" s="236" t="s">
        <v>71</v>
      </c>
      <c r="AI24" s="230">
        <v>5</v>
      </c>
      <c r="AJ24" s="230"/>
      <c r="AK24" s="230"/>
      <c r="AL24" s="236" t="s">
        <v>69</v>
      </c>
      <c r="AM24" s="230">
        <v>5</v>
      </c>
      <c r="AN24" s="234" t="s">
        <v>70</v>
      </c>
      <c r="AO24" s="236" t="s">
        <v>71</v>
      </c>
      <c r="AP24" s="230">
        <v>5</v>
      </c>
      <c r="AQ24" s="263"/>
      <c r="AR24" s="263"/>
      <c r="AS24" s="267" t="s">
        <v>69</v>
      </c>
      <c r="AT24" s="263">
        <v>5</v>
      </c>
      <c r="AU24" s="266" t="s">
        <v>70</v>
      </c>
      <c r="AV24" s="267" t="s">
        <v>71</v>
      </c>
      <c r="AW24" s="263">
        <v>5</v>
      </c>
      <c r="AX24" s="230"/>
      <c r="AY24" s="230"/>
      <c r="AZ24" s="236" t="s">
        <v>69</v>
      </c>
      <c r="BA24" s="230">
        <v>5</v>
      </c>
      <c r="BB24" s="234" t="s">
        <v>70</v>
      </c>
      <c r="BC24" s="236" t="s">
        <v>71</v>
      </c>
      <c r="BD24" s="230">
        <v>5</v>
      </c>
      <c r="BE24" s="230"/>
      <c r="BF24" s="230"/>
      <c r="BG24" s="236" t="s">
        <v>69</v>
      </c>
      <c r="BH24" s="230">
        <v>5</v>
      </c>
      <c r="BI24" s="234" t="s">
        <v>70</v>
      </c>
      <c r="BJ24" s="236" t="s">
        <v>71</v>
      </c>
      <c r="BK24" s="230">
        <v>5</v>
      </c>
      <c r="BL24" s="230"/>
      <c r="BM24" s="230"/>
      <c r="BN24" s="236" t="s">
        <v>69</v>
      </c>
      <c r="BO24" s="230">
        <v>5</v>
      </c>
      <c r="BP24" s="234" t="s">
        <v>70</v>
      </c>
      <c r="BQ24" s="236" t="s">
        <v>71</v>
      </c>
      <c r="BR24" s="293">
        <v>5</v>
      </c>
      <c r="BS24" s="294"/>
      <c r="BT24" s="235"/>
      <c r="BU24" s="230" t="s">
        <v>69</v>
      </c>
      <c r="BV24" s="230">
        <v>5</v>
      </c>
      <c r="BW24" s="234" t="s">
        <v>70</v>
      </c>
      <c r="BX24" s="236" t="s">
        <v>71</v>
      </c>
      <c r="BY24" s="306">
        <f t="shared" si="0"/>
        <v>50</v>
      </c>
      <c r="BZ24" s="307"/>
      <c r="CA24" s="294"/>
      <c r="CB24" s="230" t="s">
        <v>69</v>
      </c>
      <c r="CC24" s="230">
        <v>5</v>
      </c>
      <c r="CD24" s="234" t="s">
        <v>70</v>
      </c>
      <c r="CE24" s="236" t="s">
        <v>71</v>
      </c>
      <c r="CF24" s="306">
        <f>BY24/10</f>
        <v>5</v>
      </c>
    </row>
    <row r="25" ht="228" spans="1:84">
      <c r="A25" s="230" t="s">
        <v>72</v>
      </c>
      <c r="B25" s="244" t="s">
        <v>73</v>
      </c>
      <c r="C25" s="244" t="s">
        <v>74</v>
      </c>
      <c r="D25" s="244">
        <v>8</v>
      </c>
      <c r="E25" s="236" t="s">
        <v>75</v>
      </c>
      <c r="F25" s="244" t="s">
        <v>76</v>
      </c>
      <c r="G25" s="245">
        <v>8</v>
      </c>
      <c r="H25" s="230" t="s">
        <v>72</v>
      </c>
      <c r="I25" s="244" t="s">
        <v>73</v>
      </c>
      <c r="J25" s="244" t="s">
        <v>74</v>
      </c>
      <c r="K25" s="244">
        <v>8</v>
      </c>
      <c r="L25" s="236" t="s">
        <v>75</v>
      </c>
      <c r="M25" s="244" t="s">
        <v>76</v>
      </c>
      <c r="N25" s="245">
        <v>8</v>
      </c>
      <c r="O25" s="230" t="s">
        <v>72</v>
      </c>
      <c r="P25" s="244" t="s">
        <v>73</v>
      </c>
      <c r="Q25" s="244" t="s">
        <v>74</v>
      </c>
      <c r="R25" s="244">
        <v>8</v>
      </c>
      <c r="S25" s="236" t="s">
        <v>75</v>
      </c>
      <c r="T25" s="244" t="s">
        <v>76</v>
      </c>
      <c r="U25" s="245">
        <v>8</v>
      </c>
      <c r="V25" s="230" t="s">
        <v>72</v>
      </c>
      <c r="W25" s="244" t="s">
        <v>73</v>
      </c>
      <c r="X25" s="244" t="s">
        <v>74</v>
      </c>
      <c r="Y25" s="244">
        <v>8</v>
      </c>
      <c r="Z25" s="236" t="s">
        <v>75</v>
      </c>
      <c r="AA25" s="244" t="s">
        <v>76</v>
      </c>
      <c r="AB25" s="244">
        <v>8</v>
      </c>
      <c r="AC25" s="230" t="s">
        <v>72</v>
      </c>
      <c r="AD25" s="244" t="s">
        <v>73</v>
      </c>
      <c r="AE25" s="244" t="s">
        <v>74</v>
      </c>
      <c r="AF25" s="244">
        <v>8</v>
      </c>
      <c r="AG25" s="236" t="s">
        <v>75</v>
      </c>
      <c r="AH25" s="244" t="s">
        <v>76</v>
      </c>
      <c r="AI25" s="245">
        <v>8</v>
      </c>
      <c r="AJ25" s="230" t="s">
        <v>72</v>
      </c>
      <c r="AK25" s="244" t="s">
        <v>73</v>
      </c>
      <c r="AL25" s="244" t="s">
        <v>74</v>
      </c>
      <c r="AM25" s="244">
        <v>8</v>
      </c>
      <c r="AN25" s="236" t="s">
        <v>75</v>
      </c>
      <c r="AO25" s="244" t="s">
        <v>76</v>
      </c>
      <c r="AP25" s="245">
        <v>8</v>
      </c>
      <c r="AQ25" s="263" t="s">
        <v>72</v>
      </c>
      <c r="AR25" s="276" t="s">
        <v>73</v>
      </c>
      <c r="AS25" s="276" t="s">
        <v>74</v>
      </c>
      <c r="AT25" s="276">
        <v>8</v>
      </c>
      <c r="AU25" s="267" t="s">
        <v>75</v>
      </c>
      <c r="AV25" s="276" t="s">
        <v>76</v>
      </c>
      <c r="AW25" s="284">
        <v>8</v>
      </c>
      <c r="AX25" s="230" t="s">
        <v>72</v>
      </c>
      <c r="AY25" s="244" t="s">
        <v>73</v>
      </c>
      <c r="AZ25" s="244" t="s">
        <v>74</v>
      </c>
      <c r="BA25" s="244">
        <v>8</v>
      </c>
      <c r="BB25" s="236" t="s">
        <v>75</v>
      </c>
      <c r="BC25" s="244" t="s">
        <v>76</v>
      </c>
      <c r="BD25" s="245">
        <v>8</v>
      </c>
      <c r="BE25" s="230" t="s">
        <v>72</v>
      </c>
      <c r="BF25" s="244" t="s">
        <v>73</v>
      </c>
      <c r="BG25" s="244" t="s">
        <v>74</v>
      </c>
      <c r="BH25" s="244">
        <v>8</v>
      </c>
      <c r="BI25" s="236" t="s">
        <v>75</v>
      </c>
      <c r="BJ25" s="244" t="s">
        <v>76</v>
      </c>
      <c r="BK25" s="245">
        <v>8</v>
      </c>
      <c r="BL25" s="230" t="s">
        <v>72</v>
      </c>
      <c r="BM25" s="244" t="s">
        <v>73</v>
      </c>
      <c r="BN25" s="244" t="s">
        <v>74</v>
      </c>
      <c r="BO25" s="244">
        <v>8</v>
      </c>
      <c r="BP25" s="236" t="s">
        <v>75</v>
      </c>
      <c r="BQ25" s="244" t="s">
        <v>76</v>
      </c>
      <c r="BR25" s="296">
        <v>8</v>
      </c>
      <c r="BS25" s="291" t="s">
        <v>72</v>
      </c>
      <c r="BT25" s="245" t="s">
        <v>73</v>
      </c>
      <c r="BU25" s="245" t="s">
        <v>74</v>
      </c>
      <c r="BV25" s="245">
        <v>8</v>
      </c>
      <c r="BW25" s="236" t="s">
        <v>75</v>
      </c>
      <c r="BX25" s="310" t="s">
        <v>76</v>
      </c>
      <c r="BY25" s="306">
        <f t="shared" si="0"/>
        <v>80</v>
      </c>
      <c r="BZ25" s="307"/>
      <c r="CA25" s="311" t="s">
        <v>73</v>
      </c>
      <c r="CB25" s="245" t="s">
        <v>74</v>
      </c>
      <c r="CC25" s="245">
        <v>8</v>
      </c>
      <c r="CD25" s="236" t="s">
        <v>75</v>
      </c>
      <c r="CE25" s="310" t="s">
        <v>76</v>
      </c>
      <c r="CF25" s="306">
        <f>BY25/10</f>
        <v>8</v>
      </c>
    </row>
    <row r="26" ht="24" spans="1:84">
      <c r="A26" s="230"/>
      <c r="B26" s="244"/>
      <c r="C26" s="244"/>
      <c r="D26" s="244"/>
      <c r="E26" s="246" t="s">
        <v>77</v>
      </c>
      <c r="F26" s="244"/>
      <c r="G26" s="247"/>
      <c r="H26" s="230"/>
      <c r="I26" s="244"/>
      <c r="J26" s="244"/>
      <c r="K26" s="244"/>
      <c r="L26" s="246" t="s">
        <v>77</v>
      </c>
      <c r="M26" s="244"/>
      <c r="N26" s="247"/>
      <c r="O26" s="230"/>
      <c r="P26" s="244"/>
      <c r="Q26" s="244"/>
      <c r="R26" s="244"/>
      <c r="S26" s="246" t="s">
        <v>77</v>
      </c>
      <c r="T26" s="244"/>
      <c r="U26" s="247"/>
      <c r="V26" s="230"/>
      <c r="W26" s="244"/>
      <c r="X26" s="244"/>
      <c r="Y26" s="244"/>
      <c r="Z26" s="246" t="s">
        <v>77</v>
      </c>
      <c r="AA26" s="244"/>
      <c r="AB26" s="244"/>
      <c r="AC26" s="230"/>
      <c r="AD26" s="244"/>
      <c r="AE26" s="244"/>
      <c r="AF26" s="244"/>
      <c r="AG26" s="246" t="s">
        <v>77</v>
      </c>
      <c r="AH26" s="244"/>
      <c r="AI26" s="247"/>
      <c r="AJ26" s="230"/>
      <c r="AK26" s="244"/>
      <c r="AL26" s="244"/>
      <c r="AM26" s="244"/>
      <c r="AN26" s="246" t="s">
        <v>77</v>
      </c>
      <c r="AO26" s="244"/>
      <c r="AP26" s="247"/>
      <c r="AQ26" s="263"/>
      <c r="AR26" s="276"/>
      <c r="AS26" s="276"/>
      <c r="AT26" s="276"/>
      <c r="AU26" s="277" t="s">
        <v>77</v>
      </c>
      <c r="AV26" s="276"/>
      <c r="AW26" s="285"/>
      <c r="AX26" s="230"/>
      <c r="AY26" s="244"/>
      <c r="AZ26" s="244"/>
      <c r="BA26" s="244"/>
      <c r="BB26" s="246" t="s">
        <v>77</v>
      </c>
      <c r="BC26" s="244"/>
      <c r="BD26" s="247"/>
      <c r="BE26" s="230"/>
      <c r="BF26" s="244"/>
      <c r="BG26" s="244"/>
      <c r="BH26" s="244"/>
      <c r="BI26" s="246" t="s">
        <v>77</v>
      </c>
      <c r="BJ26" s="244"/>
      <c r="BK26" s="247"/>
      <c r="BL26" s="230"/>
      <c r="BM26" s="244"/>
      <c r="BN26" s="244"/>
      <c r="BO26" s="244"/>
      <c r="BP26" s="246" t="s">
        <v>77</v>
      </c>
      <c r="BQ26" s="244"/>
      <c r="BR26" s="297"/>
      <c r="BS26" s="292"/>
      <c r="BT26" s="247"/>
      <c r="BU26" s="247"/>
      <c r="BV26" s="247"/>
      <c r="BW26" s="246" t="s">
        <v>77</v>
      </c>
      <c r="BX26" s="312"/>
      <c r="BY26" s="308"/>
      <c r="BZ26" s="307"/>
      <c r="CA26" s="313"/>
      <c r="CB26" s="247"/>
      <c r="CC26" s="247"/>
      <c r="CD26" s="246" t="s">
        <v>77</v>
      </c>
      <c r="CE26" s="312"/>
      <c r="CF26" s="308"/>
    </row>
    <row r="27" ht="168" spans="1:84">
      <c r="A27" s="230"/>
      <c r="B27" s="230" t="s">
        <v>78</v>
      </c>
      <c r="C27" s="230" t="s">
        <v>79</v>
      </c>
      <c r="D27" s="230">
        <v>10</v>
      </c>
      <c r="E27" s="230" t="s">
        <v>80</v>
      </c>
      <c r="F27" s="246"/>
      <c r="G27" s="230">
        <v>10</v>
      </c>
      <c r="H27" s="230"/>
      <c r="I27" s="230" t="s">
        <v>78</v>
      </c>
      <c r="J27" s="230" t="s">
        <v>79</v>
      </c>
      <c r="K27" s="230">
        <v>10</v>
      </c>
      <c r="L27" s="230" t="s">
        <v>80</v>
      </c>
      <c r="M27" s="246"/>
      <c r="N27" s="230">
        <v>10</v>
      </c>
      <c r="O27" s="230"/>
      <c r="P27" s="230" t="s">
        <v>78</v>
      </c>
      <c r="Q27" s="230" t="s">
        <v>79</v>
      </c>
      <c r="R27" s="230">
        <v>10</v>
      </c>
      <c r="S27" s="230" t="s">
        <v>80</v>
      </c>
      <c r="T27" s="246"/>
      <c r="U27" s="236">
        <v>10</v>
      </c>
      <c r="V27" s="230"/>
      <c r="W27" s="230" t="s">
        <v>78</v>
      </c>
      <c r="X27" s="230" t="s">
        <v>79</v>
      </c>
      <c r="Y27" s="230">
        <v>10</v>
      </c>
      <c r="Z27" s="230" t="s">
        <v>80</v>
      </c>
      <c r="AA27" s="246"/>
      <c r="AB27" s="230">
        <v>10</v>
      </c>
      <c r="AC27" s="230"/>
      <c r="AD27" s="230" t="s">
        <v>78</v>
      </c>
      <c r="AE27" s="230" t="s">
        <v>79</v>
      </c>
      <c r="AF27" s="230">
        <v>10</v>
      </c>
      <c r="AG27" s="230" t="s">
        <v>80</v>
      </c>
      <c r="AH27" s="246"/>
      <c r="AI27" s="230">
        <v>10</v>
      </c>
      <c r="AJ27" s="230"/>
      <c r="AK27" s="230" t="s">
        <v>78</v>
      </c>
      <c r="AL27" s="230" t="s">
        <v>79</v>
      </c>
      <c r="AM27" s="230">
        <v>10</v>
      </c>
      <c r="AN27" s="230" t="s">
        <v>80</v>
      </c>
      <c r="AO27" s="246"/>
      <c r="AP27" s="230">
        <v>10</v>
      </c>
      <c r="AQ27" s="263"/>
      <c r="AR27" s="263" t="s">
        <v>78</v>
      </c>
      <c r="AS27" s="263" t="s">
        <v>79</v>
      </c>
      <c r="AT27" s="263">
        <v>10</v>
      </c>
      <c r="AU27" s="263" t="s">
        <v>80</v>
      </c>
      <c r="AV27" s="277"/>
      <c r="AW27" s="263">
        <v>10</v>
      </c>
      <c r="AX27" s="230"/>
      <c r="AY27" s="230" t="s">
        <v>78</v>
      </c>
      <c r="AZ27" s="230" t="s">
        <v>79</v>
      </c>
      <c r="BA27" s="230">
        <v>10</v>
      </c>
      <c r="BB27" s="230" t="s">
        <v>80</v>
      </c>
      <c r="BC27" s="246"/>
      <c r="BD27" s="230">
        <v>10</v>
      </c>
      <c r="BE27" s="230"/>
      <c r="BF27" s="230" t="s">
        <v>78</v>
      </c>
      <c r="BG27" s="230" t="s">
        <v>79</v>
      </c>
      <c r="BH27" s="230">
        <v>10</v>
      </c>
      <c r="BI27" s="230" t="s">
        <v>80</v>
      </c>
      <c r="BJ27" s="246"/>
      <c r="BK27" s="230">
        <v>10</v>
      </c>
      <c r="BL27" s="230"/>
      <c r="BM27" s="230" t="s">
        <v>78</v>
      </c>
      <c r="BN27" s="230" t="s">
        <v>79</v>
      </c>
      <c r="BO27" s="230">
        <v>10</v>
      </c>
      <c r="BP27" s="230" t="s">
        <v>80</v>
      </c>
      <c r="BQ27" s="246"/>
      <c r="BR27" s="293">
        <v>10</v>
      </c>
      <c r="BS27" s="292"/>
      <c r="BT27" s="233" t="s">
        <v>78</v>
      </c>
      <c r="BU27" s="230" t="s">
        <v>79</v>
      </c>
      <c r="BV27" s="230">
        <v>10</v>
      </c>
      <c r="BW27" s="236" t="s">
        <v>80</v>
      </c>
      <c r="BX27" s="246"/>
      <c r="BY27" s="306">
        <f t="shared" si="0"/>
        <v>100</v>
      </c>
      <c r="BZ27" s="307"/>
      <c r="CA27" s="291" t="s">
        <v>78</v>
      </c>
      <c r="CB27" s="230" t="s">
        <v>79</v>
      </c>
      <c r="CC27" s="230">
        <v>10</v>
      </c>
      <c r="CD27" s="236" t="s">
        <v>80</v>
      </c>
      <c r="CE27" s="246"/>
      <c r="CF27" s="306">
        <f>BY27/10</f>
        <v>10</v>
      </c>
    </row>
    <row r="28" ht="48" spans="1:84">
      <c r="A28" s="230"/>
      <c r="B28" s="230"/>
      <c r="C28" s="236" t="s">
        <v>81</v>
      </c>
      <c r="D28" s="230">
        <v>6</v>
      </c>
      <c r="E28" s="232" t="s">
        <v>82</v>
      </c>
      <c r="F28" s="236" t="s">
        <v>83</v>
      </c>
      <c r="G28" s="230">
        <v>6</v>
      </c>
      <c r="H28" s="230"/>
      <c r="I28" s="230"/>
      <c r="J28" s="236" t="s">
        <v>81</v>
      </c>
      <c r="K28" s="230">
        <v>6</v>
      </c>
      <c r="L28" s="232" t="s">
        <v>82</v>
      </c>
      <c r="M28" s="236" t="s">
        <v>83</v>
      </c>
      <c r="N28" s="230">
        <v>6</v>
      </c>
      <c r="O28" s="230"/>
      <c r="P28" s="230"/>
      <c r="Q28" s="236" t="s">
        <v>81</v>
      </c>
      <c r="R28" s="230">
        <v>6</v>
      </c>
      <c r="S28" s="232" t="s">
        <v>82</v>
      </c>
      <c r="T28" s="236" t="s">
        <v>83</v>
      </c>
      <c r="U28" s="236">
        <v>6</v>
      </c>
      <c r="V28" s="230"/>
      <c r="W28" s="230"/>
      <c r="X28" s="236" t="s">
        <v>81</v>
      </c>
      <c r="Y28" s="230">
        <v>6</v>
      </c>
      <c r="Z28" s="236" t="s">
        <v>82</v>
      </c>
      <c r="AA28" s="236" t="s">
        <v>83</v>
      </c>
      <c r="AB28" s="230">
        <v>6</v>
      </c>
      <c r="AC28" s="230"/>
      <c r="AD28" s="230"/>
      <c r="AE28" s="236" t="s">
        <v>81</v>
      </c>
      <c r="AF28" s="230">
        <v>6</v>
      </c>
      <c r="AG28" s="232" t="s">
        <v>82</v>
      </c>
      <c r="AH28" s="236" t="s">
        <v>83</v>
      </c>
      <c r="AI28" s="230">
        <v>6</v>
      </c>
      <c r="AJ28" s="230"/>
      <c r="AK28" s="230"/>
      <c r="AL28" s="236" t="s">
        <v>81</v>
      </c>
      <c r="AM28" s="230">
        <v>6</v>
      </c>
      <c r="AN28" s="232" t="s">
        <v>82</v>
      </c>
      <c r="AO28" s="236" t="s">
        <v>83</v>
      </c>
      <c r="AP28" s="230">
        <v>6</v>
      </c>
      <c r="AQ28" s="263"/>
      <c r="AR28" s="263"/>
      <c r="AS28" s="267" t="s">
        <v>81</v>
      </c>
      <c r="AT28" s="263">
        <v>6</v>
      </c>
      <c r="AU28" s="265" t="s">
        <v>82</v>
      </c>
      <c r="AV28" s="267" t="s">
        <v>83</v>
      </c>
      <c r="AW28" s="263">
        <v>6</v>
      </c>
      <c r="AX28" s="230"/>
      <c r="AY28" s="230"/>
      <c r="AZ28" s="236" t="s">
        <v>81</v>
      </c>
      <c r="BA28" s="230">
        <v>6</v>
      </c>
      <c r="BB28" s="232" t="s">
        <v>82</v>
      </c>
      <c r="BC28" s="236" t="s">
        <v>83</v>
      </c>
      <c r="BD28" s="230">
        <v>6</v>
      </c>
      <c r="BE28" s="230"/>
      <c r="BF28" s="230"/>
      <c r="BG28" s="236" t="s">
        <v>81</v>
      </c>
      <c r="BH28" s="230">
        <v>6</v>
      </c>
      <c r="BI28" s="232" t="s">
        <v>82</v>
      </c>
      <c r="BJ28" s="236" t="s">
        <v>83</v>
      </c>
      <c r="BK28" s="230">
        <v>6</v>
      </c>
      <c r="BL28" s="230"/>
      <c r="BM28" s="230"/>
      <c r="BN28" s="236" t="s">
        <v>81</v>
      </c>
      <c r="BO28" s="230">
        <v>6</v>
      </c>
      <c r="BP28" s="232" t="s">
        <v>82</v>
      </c>
      <c r="BQ28" s="236" t="s">
        <v>83</v>
      </c>
      <c r="BR28" s="293">
        <v>6</v>
      </c>
      <c r="BS28" s="292"/>
      <c r="BT28" s="242"/>
      <c r="BU28" s="230" t="s">
        <v>81</v>
      </c>
      <c r="BV28" s="230">
        <v>6</v>
      </c>
      <c r="BW28" s="232" t="s">
        <v>82</v>
      </c>
      <c r="BX28" s="236" t="s">
        <v>83</v>
      </c>
      <c r="BY28" s="306">
        <f t="shared" si="0"/>
        <v>60</v>
      </c>
      <c r="BZ28" s="307"/>
      <c r="CA28" s="292"/>
      <c r="CB28" s="230" t="s">
        <v>81</v>
      </c>
      <c r="CC28" s="230">
        <v>6</v>
      </c>
      <c r="CD28" s="232" t="s">
        <v>82</v>
      </c>
      <c r="CE28" s="236" t="s">
        <v>83</v>
      </c>
      <c r="CF28" s="306">
        <f>BY28/10</f>
        <v>6</v>
      </c>
    </row>
    <row r="29" ht="54" customHeight="1" spans="1:84">
      <c r="A29" s="230"/>
      <c r="B29" s="230"/>
      <c r="C29" s="230" t="s">
        <v>84</v>
      </c>
      <c r="D29" s="231">
        <v>6</v>
      </c>
      <c r="E29" s="232" t="s">
        <v>85</v>
      </c>
      <c r="F29" s="248" t="s">
        <v>86</v>
      </c>
      <c r="G29" s="230">
        <v>6</v>
      </c>
      <c r="H29" s="230"/>
      <c r="I29" s="230"/>
      <c r="J29" s="230" t="s">
        <v>84</v>
      </c>
      <c r="K29" s="231">
        <v>6</v>
      </c>
      <c r="L29" s="232" t="s">
        <v>85</v>
      </c>
      <c r="M29" s="248" t="s">
        <v>86</v>
      </c>
      <c r="N29" s="230">
        <v>6</v>
      </c>
      <c r="O29" s="230"/>
      <c r="P29" s="230"/>
      <c r="Q29" s="230" t="s">
        <v>84</v>
      </c>
      <c r="R29" s="231">
        <v>6</v>
      </c>
      <c r="S29" s="232" t="s">
        <v>85</v>
      </c>
      <c r="T29" s="248" t="s">
        <v>86</v>
      </c>
      <c r="U29" s="230">
        <v>6</v>
      </c>
      <c r="V29" s="230"/>
      <c r="W29" s="230"/>
      <c r="X29" s="230" t="s">
        <v>84</v>
      </c>
      <c r="Y29" s="230">
        <v>6</v>
      </c>
      <c r="Z29" s="236" t="s">
        <v>85</v>
      </c>
      <c r="AA29" s="230" t="s">
        <v>86</v>
      </c>
      <c r="AB29" s="230">
        <v>6</v>
      </c>
      <c r="AC29" s="230"/>
      <c r="AD29" s="230"/>
      <c r="AE29" s="230" t="s">
        <v>84</v>
      </c>
      <c r="AF29" s="231">
        <v>6</v>
      </c>
      <c r="AG29" s="232" t="s">
        <v>85</v>
      </c>
      <c r="AH29" s="248" t="s">
        <v>86</v>
      </c>
      <c r="AI29" s="230">
        <v>6</v>
      </c>
      <c r="AJ29" s="230"/>
      <c r="AK29" s="230"/>
      <c r="AL29" s="230" t="s">
        <v>84</v>
      </c>
      <c r="AM29" s="231">
        <v>6</v>
      </c>
      <c r="AN29" s="232" t="s">
        <v>85</v>
      </c>
      <c r="AO29" s="248" t="s">
        <v>86</v>
      </c>
      <c r="AP29" s="230">
        <v>6</v>
      </c>
      <c r="AQ29" s="263"/>
      <c r="AR29" s="263"/>
      <c r="AS29" s="263" t="s">
        <v>84</v>
      </c>
      <c r="AT29" s="264">
        <v>6</v>
      </c>
      <c r="AU29" s="265" t="s">
        <v>85</v>
      </c>
      <c r="AV29" s="278" t="s">
        <v>86</v>
      </c>
      <c r="AW29" s="263">
        <v>6</v>
      </c>
      <c r="AX29" s="230"/>
      <c r="AY29" s="230"/>
      <c r="AZ29" s="230" t="s">
        <v>84</v>
      </c>
      <c r="BA29" s="231">
        <v>6</v>
      </c>
      <c r="BB29" s="232" t="s">
        <v>85</v>
      </c>
      <c r="BC29" s="248" t="s">
        <v>86</v>
      </c>
      <c r="BD29" s="230">
        <v>6</v>
      </c>
      <c r="BE29" s="230"/>
      <c r="BF29" s="230"/>
      <c r="BG29" s="230" t="s">
        <v>84</v>
      </c>
      <c r="BH29" s="231">
        <v>6</v>
      </c>
      <c r="BI29" s="232" t="s">
        <v>85</v>
      </c>
      <c r="BJ29" s="248" t="s">
        <v>86</v>
      </c>
      <c r="BK29" s="230">
        <v>6</v>
      </c>
      <c r="BL29" s="230"/>
      <c r="BM29" s="230"/>
      <c r="BN29" s="230" t="s">
        <v>84</v>
      </c>
      <c r="BO29" s="231">
        <v>6</v>
      </c>
      <c r="BP29" s="232" t="s">
        <v>85</v>
      </c>
      <c r="BQ29" s="248" t="s">
        <v>86</v>
      </c>
      <c r="BR29" s="231">
        <v>4</v>
      </c>
      <c r="BS29" s="292"/>
      <c r="BT29" s="242"/>
      <c r="BU29" s="233" t="s">
        <v>84</v>
      </c>
      <c r="BV29" s="233">
        <v>6</v>
      </c>
      <c r="BW29" s="232" t="s">
        <v>85</v>
      </c>
      <c r="BX29" s="232" t="s">
        <v>86</v>
      </c>
      <c r="BY29" s="306">
        <f t="shared" si="0"/>
        <v>58</v>
      </c>
      <c r="BZ29" s="307"/>
      <c r="CA29" s="292"/>
      <c r="CB29" s="233" t="s">
        <v>84</v>
      </c>
      <c r="CC29" s="233">
        <v>6</v>
      </c>
      <c r="CD29" s="232" t="s">
        <v>85</v>
      </c>
      <c r="CE29" s="232" t="s">
        <v>86</v>
      </c>
      <c r="CF29" s="306">
        <v>5.9</v>
      </c>
    </row>
    <row r="30" spans="1:84">
      <c r="A30" s="230"/>
      <c r="B30" s="230"/>
      <c r="C30" s="230"/>
      <c r="D30" s="231"/>
      <c r="E30" s="240" t="s">
        <v>87</v>
      </c>
      <c r="F30" s="248"/>
      <c r="G30" s="230"/>
      <c r="H30" s="230"/>
      <c r="I30" s="230"/>
      <c r="J30" s="230"/>
      <c r="K30" s="231"/>
      <c r="L30" s="240" t="s">
        <v>87</v>
      </c>
      <c r="M30" s="248"/>
      <c r="N30" s="230"/>
      <c r="O30" s="230"/>
      <c r="P30" s="230"/>
      <c r="Q30" s="230"/>
      <c r="R30" s="231"/>
      <c r="S30" s="240" t="s">
        <v>87</v>
      </c>
      <c r="T30" s="248"/>
      <c r="U30" s="230"/>
      <c r="V30" s="230"/>
      <c r="W30" s="230"/>
      <c r="X30" s="230"/>
      <c r="Y30" s="230"/>
      <c r="Z30" s="236" t="s">
        <v>87</v>
      </c>
      <c r="AA30" s="230"/>
      <c r="AB30" s="230"/>
      <c r="AC30" s="230"/>
      <c r="AD30" s="230"/>
      <c r="AE30" s="230"/>
      <c r="AF30" s="231"/>
      <c r="AG30" s="240" t="s">
        <v>87</v>
      </c>
      <c r="AH30" s="248"/>
      <c r="AI30" s="230"/>
      <c r="AJ30" s="230"/>
      <c r="AK30" s="230"/>
      <c r="AL30" s="230"/>
      <c r="AM30" s="231"/>
      <c r="AN30" s="240" t="s">
        <v>87</v>
      </c>
      <c r="AO30" s="248"/>
      <c r="AP30" s="230"/>
      <c r="AQ30" s="263"/>
      <c r="AR30" s="263"/>
      <c r="AS30" s="263"/>
      <c r="AT30" s="264"/>
      <c r="AU30" s="273" t="s">
        <v>87</v>
      </c>
      <c r="AV30" s="278"/>
      <c r="AW30" s="263"/>
      <c r="AX30" s="230"/>
      <c r="AY30" s="230"/>
      <c r="AZ30" s="230"/>
      <c r="BA30" s="231"/>
      <c r="BB30" s="240" t="s">
        <v>87</v>
      </c>
      <c r="BC30" s="248"/>
      <c r="BD30" s="230"/>
      <c r="BE30" s="230"/>
      <c r="BF30" s="230"/>
      <c r="BG30" s="230"/>
      <c r="BH30" s="231"/>
      <c r="BI30" s="240" t="s">
        <v>87</v>
      </c>
      <c r="BJ30" s="248"/>
      <c r="BK30" s="230"/>
      <c r="BL30" s="230"/>
      <c r="BM30" s="230"/>
      <c r="BN30" s="230"/>
      <c r="BO30" s="231"/>
      <c r="BP30" s="240" t="s">
        <v>87</v>
      </c>
      <c r="BQ30" s="248"/>
      <c r="BR30" s="231"/>
      <c r="BS30" s="292"/>
      <c r="BT30" s="242"/>
      <c r="BU30" s="242"/>
      <c r="BV30" s="242"/>
      <c r="BW30" s="240" t="s">
        <v>87</v>
      </c>
      <c r="BX30" s="240"/>
      <c r="BY30" s="309"/>
      <c r="BZ30" s="307"/>
      <c r="CA30" s="292"/>
      <c r="CB30" s="242"/>
      <c r="CC30" s="242"/>
      <c r="CD30" s="240" t="s">
        <v>87</v>
      </c>
      <c r="CE30" s="240"/>
      <c r="CF30" s="309"/>
    </row>
    <row r="31" spans="1:84">
      <c r="A31" s="230"/>
      <c r="B31" s="230"/>
      <c r="C31" s="230"/>
      <c r="D31" s="231"/>
      <c r="E31" s="240" t="s">
        <v>88</v>
      </c>
      <c r="F31" s="248"/>
      <c r="G31" s="230"/>
      <c r="H31" s="230"/>
      <c r="I31" s="230"/>
      <c r="J31" s="230"/>
      <c r="K31" s="231"/>
      <c r="L31" s="240" t="s">
        <v>88</v>
      </c>
      <c r="M31" s="248"/>
      <c r="N31" s="230"/>
      <c r="O31" s="230"/>
      <c r="P31" s="230"/>
      <c r="Q31" s="230"/>
      <c r="R31" s="231"/>
      <c r="S31" s="240" t="s">
        <v>88</v>
      </c>
      <c r="T31" s="248"/>
      <c r="U31" s="230"/>
      <c r="V31" s="230"/>
      <c r="W31" s="230"/>
      <c r="X31" s="230"/>
      <c r="Y31" s="230"/>
      <c r="Z31" s="236" t="s">
        <v>88</v>
      </c>
      <c r="AA31" s="230"/>
      <c r="AB31" s="230"/>
      <c r="AC31" s="230"/>
      <c r="AD31" s="230"/>
      <c r="AE31" s="230"/>
      <c r="AF31" s="231"/>
      <c r="AG31" s="240" t="s">
        <v>88</v>
      </c>
      <c r="AH31" s="248"/>
      <c r="AI31" s="230"/>
      <c r="AJ31" s="230"/>
      <c r="AK31" s="230"/>
      <c r="AL31" s="230"/>
      <c r="AM31" s="231"/>
      <c r="AN31" s="240" t="s">
        <v>88</v>
      </c>
      <c r="AO31" s="248"/>
      <c r="AP31" s="230"/>
      <c r="AQ31" s="263"/>
      <c r="AR31" s="263"/>
      <c r="AS31" s="263"/>
      <c r="AT31" s="264"/>
      <c r="AU31" s="273" t="s">
        <v>88</v>
      </c>
      <c r="AV31" s="278"/>
      <c r="AW31" s="263"/>
      <c r="AX31" s="230"/>
      <c r="AY31" s="230"/>
      <c r="AZ31" s="230"/>
      <c r="BA31" s="231"/>
      <c r="BB31" s="240" t="s">
        <v>88</v>
      </c>
      <c r="BC31" s="248"/>
      <c r="BD31" s="230"/>
      <c r="BE31" s="230"/>
      <c r="BF31" s="230"/>
      <c r="BG31" s="230"/>
      <c r="BH31" s="231"/>
      <c r="BI31" s="240" t="s">
        <v>88</v>
      </c>
      <c r="BJ31" s="248"/>
      <c r="BK31" s="230"/>
      <c r="BL31" s="230"/>
      <c r="BM31" s="230"/>
      <c r="BN31" s="230"/>
      <c r="BO31" s="231"/>
      <c r="BP31" s="240" t="s">
        <v>88</v>
      </c>
      <c r="BQ31" s="248"/>
      <c r="BR31" s="231"/>
      <c r="BS31" s="292"/>
      <c r="BT31" s="242"/>
      <c r="BU31" s="242"/>
      <c r="BV31" s="242"/>
      <c r="BW31" s="240" t="s">
        <v>88</v>
      </c>
      <c r="BX31" s="240"/>
      <c r="BY31" s="309"/>
      <c r="BZ31" s="307"/>
      <c r="CA31" s="292"/>
      <c r="CB31" s="242"/>
      <c r="CC31" s="242"/>
      <c r="CD31" s="240" t="s">
        <v>88</v>
      </c>
      <c r="CE31" s="240"/>
      <c r="CF31" s="309"/>
    </row>
    <row r="32" spans="1:84">
      <c r="A32" s="230"/>
      <c r="B32" s="230"/>
      <c r="C32" s="230"/>
      <c r="D32" s="231"/>
      <c r="E32" s="234" t="s">
        <v>89</v>
      </c>
      <c r="F32" s="248"/>
      <c r="G32" s="230"/>
      <c r="H32" s="230"/>
      <c r="I32" s="230"/>
      <c r="J32" s="230"/>
      <c r="K32" s="231"/>
      <c r="L32" s="234" t="s">
        <v>89</v>
      </c>
      <c r="M32" s="248"/>
      <c r="N32" s="230"/>
      <c r="O32" s="230"/>
      <c r="P32" s="230"/>
      <c r="Q32" s="230"/>
      <c r="R32" s="231"/>
      <c r="S32" s="234" t="s">
        <v>89</v>
      </c>
      <c r="T32" s="248"/>
      <c r="U32" s="230"/>
      <c r="V32" s="230"/>
      <c r="W32" s="230"/>
      <c r="X32" s="230"/>
      <c r="Y32" s="230"/>
      <c r="Z32" s="236" t="s">
        <v>89</v>
      </c>
      <c r="AA32" s="230"/>
      <c r="AB32" s="230"/>
      <c r="AC32" s="230"/>
      <c r="AD32" s="230"/>
      <c r="AE32" s="230"/>
      <c r="AF32" s="231"/>
      <c r="AG32" s="234" t="s">
        <v>89</v>
      </c>
      <c r="AH32" s="248"/>
      <c r="AI32" s="230"/>
      <c r="AJ32" s="230"/>
      <c r="AK32" s="230"/>
      <c r="AL32" s="230"/>
      <c r="AM32" s="231"/>
      <c r="AN32" s="234" t="s">
        <v>89</v>
      </c>
      <c r="AO32" s="248"/>
      <c r="AP32" s="230"/>
      <c r="AQ32" s="263"/>
      <c r="AR32" s="263"/>
      <c r="AS32" s="263"/>
      <c r="AT32" s="264"/>
      <c r="AU32" s="266" t="s">
        <v>89</v>
      </c>
      <c r="AV32" s="278"/>
      <c r="AW32" s="263"/>
      <c r="AX32" s="230"/>
      <c r="AY32" s="230"/>
      <c r="AZ32" s="230"/>
      <c r="BA32" s="231"/>
      <c r="BB32" s="234" t="s">
        <v>89</v>
      </c>
      <c r="BC32" s="248"/>
      <c r="BD32" s="230"/>
      <c r="BE32" s="230"/>
      <c r="BF32" s="230"/>
      <c r="BG32" s="230"/>
      <c r="BH32" s="231"/>
      <c r="BI32" s="234" t="s">
        <v>89</v>
      </c>
      <c r="BJ32" s="248"/>
      <c r="BK32" s="230"/>
      <c r="BL32" s="230"/>
      <c r="BM32" s="230"/>
      <c r="BN32" s="230"/>
      <c r="BO32" s="231"/>
      <c r="BP32" s="234" t="s">
        <v>89</v>
      </c>
      <c r="BQ32" s="248"/>
      <c r="BR32" s="231"/>
      <c r="BS32" s="294"/>
      <c r="BT32" s="235"/>
      <c r="BU32" s="235"/>
      <c r="BV32" s="235"/>
      <c r="BW32" s="234" t="s">
        <v>89</v>
      </c>
      <c r="BX32" s="234"/>
      <c r="BY32" s="308"/>
      <c r="BZ32" s="307"/>
      <c r="CA32" s="294"/>
      <c r="CB32" s="235"/>
      <c r="CC32" s="235"/>
      <c r="CD32" s="234" t="s">
        <v>89</v>
      </c>
      <c r="CE32" s="234"/>
      <c r="CF32" s="308"/>
    </row>
    <row r="33" ht="14.25" spans="1:84">
      <c r="A33" s="249" t="s">
        <v>90</v>
      </c>
      <c r="B33" s="249"/>
      <c r="C33" s="249"/>
      <c r="D33" s="250">
        <v>100</v>
      </c>
      <c r="E33" s="251"/>
      <c r="F33" s="250"/>
      <c r="G33" s="249">
        <v>90</v>
      </c>
      <c r="H33" s="249" t="s">
        <v>90</v>
      </c>
      <c r="I33" s="249"/>
      <c r="J33" s="249"/>
      <c r="K33" s="250">
        <v>100</v>
      </c>
      <c r="L33" s="251"/>
      <c r="M33" s="250"/>
      <c r="N33" s="249">
        <f>SUM(N5:N32)</f>
        <v>88</v>
      </c>
      <c r="O33" s="249" t="s">
        <v>90</v>
      </c>
      <c r="P33" s="249"/>
      <c r="Q33" s="249"/>
      <c r="R33" s="250">
        <v>100</v>
      </c>
      <c r="S33" s="251"/>
      <c r="T33" s="250"/>
      <c r="U33" s="250">
        <f>SUM(U5:U32)</f>
        <v>85</v>
      </c>
      <c r="V33" s="249" t="s">
        <v>90</v>
      </c>
      <c r="W33" s="249"/>
      <c r="X33" s="249"/>
      <c r="Y33" s="249">
        <v>100</v>
      </c>
      <c r="Z33" s="250"/>
      <c r="AA33" s="250"/>
      <c r="AB33" s="249">
        <f>SUM(AB5:AB32)</f>
        <v>96</v>
      </c>
      <c r="AC33" s="249" t="s">
        <v>90</v>
      </c>
      <c r="AD33" s="249"/>
      <c r="AE33" s="249"/>
      <c r="AF33" s="250">
        <v>100</v>
      </c>
      <c r="AG33" s="251"/>
      <c r="AH33" s="250"/>
      <c r="AI33" s="249">
        <v>79</v>
      </c>
      <c r="AJ33" s="249" t="s">
        <v>90</v>
      </c>
      <c r="AK33" s="249"/>
      <c r="AL33" s="249"/>
      <c r="AM33" s="250">
        <v>100</v>
      </c>
      <c r="AN33" s="251"/>
      <c r="AO33" s="250"/>
      <c r="AP33" s="249">
        <v>83</v>
      </c>
      <c r="AQ33" s="279" t="s">
        <v>90</v>
      </c>
      <c r="AR33" s="279"/>
      <c r="AS33" s="279"/>
      <c r="AT33" s="280">
        <v>100</v>
      </c>
      <c r="AU33" s="281"/>
      <c r="AV33" s="280"/>
      <c r="AW33" s="279">
        <v>90</v>
      </c>
      <c r="AX33" s="249" t="s">
        <v>90</v>
      </c>
      <c r="AY33" s="249"/>
      <c r="AZ33" s="249"/>
      <c r="BA33" s="250">
        <v>100</v>
      </c>
      <c r="BB33" s="251"/>
      <c r="BC33" s="250"/>
      <c r="BD33" s="250">
        <v>87</v>
      </c>
      <c r="BE33" s="249" t="s">
        <v>90</v>
      </c>
      <c r="BF33" s="249"/>
      <c r="BG33" s="249"/>
      <c r="BH33" s="250">
        <v>100</v>
      </c>
      <c r="BI33" s="251"/>
      <c r="BJ33" s="250"/>
      <c r="BK33" s="249">
        <v>90</v>
      </c>
      <c r="BL33" s="249" t="s">
        <v>90</v>
      </c>
      <c r="BM33" s="249"/>
      <c r="BN33" s="249"/>
      <c r="BO33" s="250">
        <v>100</v>
      </c>
      <c r="BP33" s="251"/>
      <c r="BQ33" s="250"/>
      <c r="BR33" s="298">
        <v>97</v>
      </c>
      <c r="BS33" s="299" t="s">
        <v>90</v>
      </c>
      <c r="BT33" s="300"/>
      <c r="BU33" s="300"/>
      <c r="BV33" s="300">
        <v>100</v>
      </c>
      <c r="BW33" s="314"/>
      <c r="BX33" s="315"/>
      <c r="BY33" s="316">
        <f t="shared" si="0"/>
        <v>885</v>
      </c>
      <c r="BZ33" s="307"/>
      <c r="CA33" s="299"/>
      <c r="CB33" s="300"/>
      <c r="CC33" s="300">
        <v>100</v>
      </c>
      <c r="CD33" s="314"/>
      <c r="CE33" s="315"/>
      <c r="CF33" s="316">
        <f>SUM(CF5:CF32)</f>
        <v>90.1</v>
      </c>
    </row>
    <row r="34" spans="1:84">
      <c r="A34" s="252"/>
      <c r="B34" s="252"/>
      <c r="C34" s="252"/>
      <c r="D34" s="252"/>
      <c r="E34" s="252"/>
      <c r="F34" s="252"/>
      <c r="G34" s="252"/>
      <c r="H34" s="252"/>
      <c r="I34" s="252"/>
      <c r="J34" s="252"/>
      <c r="K34" s="252"/>
      <c r="L34" s="252"/>
      <c r="M34" s="252"/>
      <c r="N34" s="254"/>
      <c r="O34" s="252"/>
      <c r="P34" s="252"/>
      <c r="Q34" s="252"/>
      <c r="R34" s="252"/>
      <c r="S34" s="252"/>
      <c r="T34" s="252"/>
      <c r="U34" s="252"/>
      <c r="V34" s="252"/>
      <c r="W34" s="252"/>
      <c r="X34" s="252"/>
      <c r="Y34" s="252"/>
      <c r="Z34" s="252"/>
      <c r="AA34" s="252"/>
      <c r="AB34" s="254"/>
      <c r="AC34" s="252"/>
      <c r="AD34" s="252"/>
      <c r="AE34" s="252"/>
      <c r="AF34" s="252"/>
      <c r="AG34" s="252"/>
      <c r="AH34" s="252"/>
      <c r="AI34" s="252"/>
      <c r="AJ34" s="252"/>
      <c r="AK34" s="252"/>
      <c r="AL34" s="252"/>
      <c r="AM34" s="252"/>
      <c r="AN34" s="252"/>
      <c r="AO34" s="252"/>
      <c r="AP34" s="254"/>
      <c r="AQ34" s="252"/>
      <c r="AR34" s="252"/>
      <c r="AS34" s="252"/>
      <c r="AT34" s="252"/>
      <c r="AU34" s="252"/>
      <c r="AV34" s="252"/>
      <c r="AW34" s="252"/>
      <c r="AX34" s="252"/>
      <c r="AY34" s="252"/>
      <c r="AZ34" s="252"/>
      <c r="BA34" s="252"/>
      <c r="BB34" s="252"/>
      <c r="BC34" s="252"/>
      <c r="BD34" s="252"/>
      <c r="BE34" s="252"/>
      <c r="BF34" s="252"/>
      <c r="BG34" s="252"/>
      <c r="BH34" s="252"/>
      <c r="BI34" s="252"/>
      <c r="BJ34" s="252"/>
      <c r="BK34" s="254"/>
      <c r="BL34" s="252"/>
      <c r="BM34" s="252"/>
      <c r="BN34" s="252"/>
      <c r="BO34" s="252"/>
      <c r="BP34" s="252"/>
      <c r="BQ34" s="252"/>
      <c r="BR34" s="252"/>
      <c r="BS34" s="254"/>
      <c r="BT34" s="254"/>
      <c r="BU34" s="254"/>
      <c r="BV34" s="254"/>
      <c r="BW34" s="317"/>
      <c r="BX34" s="317"/>
      <c r="BY34" s="254"/>
      <c r="BZ34" s="318"/>
      <c r="CA34" s="254"/>
      <c r="CB34" s="254"/>
      <c r="CC34" s="254"/>
      <c r="CD34" s="317"/>
      <c r="CE34" s="317"/>
      <c r="CF34" s="254"/>
    </row>
  </sheetData>
  <mergeCells count="426">
    <mergeCell ref="A2:G2"/>
    <mergeCell ref="H2:N2"/>
    <mergeCell ref="O2:U2"/>
    <mergeCell ref="V2:AB2"/>
    <mergeCell ref="AC2:AI2"/>
    <mergeCell ref="AJ2:AP2"/>
    <mergeCell ref="AQ2:AW2"/>
    <mergeCell ref="AX2:BD2"/>
    <mergeCell ref="BE2:BK2"/>
    <mergeCell ref="BL2:BR2"/>
    <mergeCell ref="BS2:BY2"/>
    <mergeCell ref="CA2:CF2"/>
    <mergeCell ref="A3:F3"/>
    <mergeCell ref="H3:I3"/>
    <mergeCell ref="W3:AB3"/>
    <mergeCell ref="AC3:AI3"/>
    <mergeCell ref="AJ3:AN3"/>
    <mergeCell ref="BL3:BP3"/>
    <mergeCell ref="CA3:CD3"/>
    <mergeCell ref="A33:C33"/>
    <mergeCell ref="H33:J33"/>
    <mergeCell ref="O33:Q33"/>
    <mergeCell ref="V33:X33"/>
    <mergeCell ref="AC33:AE33"/>
    <mergeCell ref="AJ33:AL33"/>
    <mergeCell ref="AQ33:AS33"/>
    <mergeCell ref="AX33:AZ33"/>
    <mergeCell ref="BE33:BG33"/>
    <mergeCell ref="BL33:BN33"/>
    <mergeCell ref="A5:A7"/>
    <mergeCell ref="A8:A24"/>
    <mergeCell ref="A25:A32"/>
    <mergeCell ref="B5:B7"/>
    <mergeCell ref="B8:B13"/>
    <mergeCell ref="B14:B24"/>
    <mergeCell ref="B25:B26"/>
    <mergeCell ref="B27:B32"/>
    <mergeCell ref="C5:C6"/>
    <mergeCell ref="C10:C11"/>
    <mergeCell ref="C18:C21"/>
    <mergeCell ref="C22:C23"/>
    <mergeCell ref="C25:C26"/>
    <mergeCell ref="C29:C32"/>
    <mergeCell ref="D5:D6"/>
    <mergeCell ref="D10:D11"/>
    <mergeCell ref="D18:D21"/>
    <mergeCell ref="D22:D23"/>
    <mergeCell ref="D25:D26"/>
    <mergeCell ref="D29:D32"/>
    <mergeCell ref="E5:E6"/>
    <mergeCell ref="E10:E11"/>
    <mergeCell ref="F18:F21"/>
    <mergeCell ref="F22:F23"/>
    <mergeCell ref="F25:F26"/>
    <mergeCell ref="F29:F32"/>
    <mergeCell ref="G5:G6"/>
    <mergeCell ref="G10:G11"/>
    <mergeCell ref="G18:G21"/>
    <mergeCell ref="G22:G23"/>
    <mergeCell ref="G25:G26"/>
    <mergeCell ref="G29:G32"/>
    <mergeCell ref="H5:H7"/>
    <mergeCell ref="H8:H24"/>
    <mergeCell ref="H25:H32"/>
    <mergeCell ref="I5:I7"/>
    <mergeCell ref="I8:I13"/>
    <mergeCell ref="I14:I24"/>
    <mergeCell ref="I25:I26"/>
    <mergeCell ref="I27:I32"/>
    <mergeCell ref="J5:J6"/>
    <mergeCell ref="J10:J11"/>
    <mergeCell ref="J18:J21"/>
    <mergeCell ref="J22:J23"/>
    <mergeCell ref="J25:J26"/>
    <mergeCell ref="J29:J32"/>
    <mergeCell ref="K5:K6"/>
    <mergeCell ref="K10:K11"/>
    <mergeCell ref="K18:K21"/>
    <mergeCell ref="K22:K23"/>
    <mergeCell ref="K25:K26"/>
    <mergeCell ref="K29:K32"/>
    <mergeCell ref="L5:L6"/>
    <mergeCell ref="L10:L11"/>
    <mergeCell ref="M18:M21"/>
    <mergeCell ref="M22:M23"/>
    <mergeCell ref="M25:M26"/>
    <mergeCell ref="M29:M32"/>
    <mergeCell ref="N5:N6"/>
    <mergeCell ref="N10:N11"/>
    <mergeCell ref="N18:N21"/>
    <mergeCell ref="N22:N23"/>
    <mergeCell ref="N25:N26"/>
    <mergeCell ref="N29:N32"/>
    <mergeCell ref="O5:O7"/>
    <mergeCell ref="O8:O24"/>
    <mergeCell ref="O25:O32"/>
    <mergeCell ref="P5:P7"/>
    <mergeCell ref="P8:P13"/>
    <mergeCell ref="P14:P24"/>
    <mergeCell ref="P25:P26"/>
    <mergeCell ref="P27:P32"/>
    <mergeCell ref="Q5:Q6"/>
    <mergeCell ref="Q10:Q11"/>
    <mergeCell ref="Q18:Q21"/>
    <mergeCell ref="Q22:Q23"/>
    <mergeCell ref="Q25:Q26"/>
    <mergeCell ref="Q29:Q32"/>
    <mergeCell ref="R5:R6"/>
    <mergeCell ref="R10:R11"/>
    <mergeCell ref="R18:R21"/>
    <mergeCell ref="R22:R23"/>
    <mergeCell ref="R25:R26"/>
    <mergeCell ref="R29:R32"/>
    <mergeCell ref="S5:S6"/>
    <mergeCell ref="S10:S11"/>
    <mergeCell ref="T18:T21"/>
    <mergeCell ref="T22:T23"/>
    <mergeCell ref="T25:T26"/>
    <mergeCell ref="T29:T32"/>
    <mergeCell ref="U5:U6"/>
    <mergeCell ref="U10:U11"/>
    <mergeCell ref="U18:U21"/>
    <mergeCell ref="U22:U23"/>
    <mergeCell ref="U25:U26"/>
    <mergeCell ref="U29:U32"/>
    <mergeCell ref="V5:V7"/>
    <mergeCell ref="V8:V24"/>
    <mergeCell ref="V25:V32"/>
    <mergeCell ref="W5:W7"/>
    <mergeCell ref="W8:W13"/>
    <mergeCell ref="W14:W24"/>
    <mergeCell ref="W25:W26"/>
    <mergeCell ref="W27:W32"/>
    <mergeCell ref="X5:X6"/>
    <mergeCell ref="X10:X11"/>
    <mergeCell ref="X18:X21"/>
    <mergeCell ref="X22:X23"/>
    <mergeCell ref="X25:X26"/>
    <mergeCell ref="X29:X32"/>
    <mergeCell ref="Y5:Y6"/>
    <mergeCell ref="Y10:Y11"/>
    <mergeCell ref="Y18:Y21"/>
    <mergeCell ref="Y22:Y23"/>
    <mergeCell ref="Y25:Y26"/>
    <mergeCell ref="Y29:Y32"/>
    <mergeCell ref="Z5:Z6"/>
    <mergeCell ref="Z10:Z11"/>
    <mergeCell ref="AA18:AA21"/>
    <mergeCell ref="AA22:AA23"/>
    <mergeCell ref="AA25:AA26"/>
    <mergeCell ref="AA29:AA32"/>
    <mergeCell ref="AB5:AB6"/>
    <mergeCell ref="AB10:AB11"/>
    <mergeCell ref="AB18:AB21"/>
    <mergeCell ref="AB22:AB23"/>
    <mergeCell ref="AB25:AB26"/>
    <mergeCell ref="AB29:AB32"/>
    <mergeCell ref="AC5:AC7"/>
    <mergeCell ref="AC8:AC24"/>
    <mergeCell ref="AC25:AC32"/>
    <mergeCell ref="AD5:AD7"/>
    <mergeCell ref="AD8:AD13"/>
    <mergeCell ref="AD14:AD24"/>
    <mergeCell ref="AD25:AD26"/>
    <mergeCell ref="AD27:AD32"/>
    <mergeCell ref="AE5:AE6"/>
    <mergeCell ref="AE10:AE11"/>
    <mergeCell ref="AE18:AE21"/>
    <mergeCell ref="AE22:AE23"/>
    <mergeCell ref="AE25:AE26"/>
    <mergeCell ref="AE29:AE32"/>
    <mergeCell ref="AF5:AF6"/>
    <mergeCell ref="AF10:AF11"/>
    <mergeCell ref="AF18:AF21"/>
    <mergeCell ref="AF22:AF23"/>
    <mergeCell ref="AF25:AF26"/>
    <mergeCell ref="AF29:AF32"/>
    <mergeCell ref="AG5:AG6"/>
    <mergeCell ref="AG10:AG11"/>
    <mergeCell ref="AH18:AH21"/>
    <mergeCell ref="AH22:AH23"/>
    <mergeCell ref="AH25:AH26"/>
    <mergeCell ref="AH29:AH32"/>
    <mergeCell ref="AI5:AI6"/>
    <mergeCell ref="AI10:AI11"/>
    <mergeCell ref="AI18:AI21"/>
    <mergeCell ref="AI22:AI23"/>
    <mergeCell ref="AI25:AI26"/>
    <mergeCell ref="AI29:AI32"/>
    <mergeCell ref="AJ5:AJ7"/>
    <mergeCell ref="AJ8:AJ24"/>
    <mergeCell ref="AJ25:AJ32"/>
    <mergeCell ref="AK5:AK7"/>
    <mergeCell ref="AK8:AK13"/>
    <mergeCell ref="AK14:AK24"/>
    <mergeCell ref="AK25:AK26"/>
    <mergeCell ref="AK27:AK32"/>
    <mergeCell ref="AL5:AL6"/>
    <mergeCell ref="AL10:AL11"/>
    <mergeCell ref="AL18:AL21"/>
    <mergeCell ref="AL22:AL23"/>
    <mergeCell ref="AL25:AL26"/>
    <mergeCell ref="AL29:AL32"/>
    <mergeCell ref="AM5:AM6"/>
    <mergeCell ref="AM10:AM11"/>
    <mergeCell ref="AM18:AM21"/>
    <mergeCell ref="AM22:AM23"/>
    <mergeCell ref="AM25:AM26"/>
    <mergeCell ref="AM29:AM32"/>
    <mergeCell ref="AN5:AN6"/>
    <mergeCell ref="AN10:AN11"/>
    <mergeCell ref="AO18:AO21"/>
    <mergeCell ref="AO22:AO23"/>
    <mergeCell ref="AO25:AO26"/>
    <mergeCell ref="AO29:AO32"/>
    <mergeCell ref="AP5:AP6"/>
    <mergeCell ref="AP10:AP11"/>
    <mergeCell ref="AP18:AP21"/>
    <mergeCell ref="AP22:AP23"/>
    <mergeCell ref="AP25:AP26"/>
    <mergeCell ref="AP29:AP32"/>
    <mergeCell ref="AQ5:AQ7"/>
    <mergeCell ref="AQ8:AQ24"/>
    <mergeCell ref="AQ25:AQ32"/>
    <mergeCell ref="AR5:AR7"/>
    <mergeCell ref="AR8:AR13"/>
    <mergeCell ref="AR14:AR24"/>
    <mergeCell ref="AR25:AR26"/>
    <mergeCell ref="AR27:AR32"/>
    <mergeCell ref="AS5:AS6"/>
    <mergeCell ref="AS10:AS11"/>
    <mergeCell ref="AS18:AS21"/>
    <mergeCell ref="AS22:AS23"/>
    <mergeCell ref="AS25:AS26"/>
    <mergeCell ref="AS29:AS32"/>
    <mergeCell ref="AT5:AT6"/>
    <mergeCell ref="AT10:AT11"/>
    <mergeCell ref="AT18:AT21"/>
    <mergeCell ref="AT22:AT23"/>
    <mergeCell ref="AT25:AT26"/>
    <mergeCell ref="AT29:AT32"/>
    <mergeCell ref="AU5:AU6"/>
    <mergeCell ref="AU10:AU11"/>
    <mergeCell ref="AV18:AV21"/>
    <mergeCell ref="AV22:AV23"/>
    <mergeCell ref="AV25:AV26"/>
    <mergeCell ref="AV29:AV32"/>
    <mergeCell ref="AW5:AW6"/>
    <mergeCell ref="AW10:AW11"/>
    <mergeCell ref="AW18:AW21"/>
    <mergeCell ref="AW22:AW23"/>
    <mergeCell ref="AW25:AW26"/>
    <mergeCell ref="AW29:AW32"/>
    <mergeCell ref="AX5:AX7"/>
    <mergeCell ref="AX8:AX24"/>
    <mergeCell ref="AX25:AX32"/>
    <mergeCell ref="AY5:AY7"/>
    <mergeCell ref="AY8:AY13"/>
    <mergeCell ref="AY14:AY24"/>
    <mergeCell ref="AY25:AY26"/>
    <mergeCell ref="AY27:AY32"/>
    <mergeCell ref="AZ5:AZ6"/>
    <mergeCell ref="AZ10:AZ11"/>
    <mergeCell ref="AZ18:AZ21"/>
    <mergeCell ref="AZ22:AZ23"/>
    <mergeCell ref="AZ25:AZ26"/>
    <mergeCell ref="AZ29:AZ32"/>
    <mergeCell ref="BA5:BA6"/>
    <mergeCell ref="BA10:BA11"/>
    <mergeCell ref="BA18:BA21"/>
    <mergeCell ref="BA22:BA23"/>
    <mergeCell ref="BA25:BA26"/>
    <mergeCell ref="BA29:BA32"/>
    <mergeCell ref="BB5:BB6"/>
    <mergeCell ref="BB10:BB11"/>
    <mergeCell ref="BC18:BC21"/>
    <mergeCell ref="BC22:BC23"/>
    <mergeCell ref="BC25:BC26"/>
    <mergeCell ref="BC29:BC32"/>
    <mergeCell ref="BD5:BD6"/>
    <mergeCell ref="BD10:BD11"/>
    <mergeCell ref="BD18:BD21"/>
    <mergeCell ref="BD22:BD23"/>
    <mergeCell ref="BD25:BD26"/>
    <mergeCell ref="BD29:BD32"/>
    <mergeCell ref="BE5:BE7"/>
    <mergeCell ref="BE8:BE24"/>
    <mergeCell ref="BE25:BE32"/>
    <mergeCell ref="BF5:BF7"/>
    <mergeCell ref="BF8:BF13"/>
    <mergeCell ref="BF14:BF24"/>
    <mergeCell ref="BF25:BF26"/>
    <mergeCell ref="BF27:BF32"/>
    <mergeCell ref="BG5:BG6"/>
    <mergeCell ref="BG10:BG11"/>
    <mergeCell ref="BG18:BG21"/>
    <mergeCell ref="BG22:BG23"/>
    <mergeCell ref="BG25:BG26"/>
    <mergeCell ref="BG29:BG32"/>
    <mergeCell ref="BH5:BH6"/>
    <mergeCell ref="BH10:BH11"/>
    <mergeCell ref="BH18:BH21"/>
    <mergeCell ref="BH22:BH23"/>
    <mergeCell ref="BH25:BH26"/>
    <mergeCell ref="BH29:BH32"/>
    <mergeCell ref="BI5:BI6"/>
    <mergeCell ref="BI10:BI11"/>
    <mergeCell ref="BJ18:BJ21"/>
    <mergeCell ref="BJ22:BJ23"/>
    <mergeCell ref="BJ25:BJ26"/>
    <mergeCell ref="BJ29:BJ32"/>
    <mergeCell ref="BK5:BK6"/>
    <mergeCell ref="BK10:BK11"/>
    <mergeCell ref="BK18:BK21"/>
    <mergeCell ref="BK22:BK23"/>
    <mergeCell ref="BK25:BK26"/>
    <mergeCell ref="BK29:BK32"/>
    <mergeCell ref="BL5:BL7"/>
    <mergeCell ref="BL8:BL24"/>
    <mergeCell ref="BL25:BL32"/>
    <mergeCell ref="BM5:BM7"/>
    <mergeCell ref="BM8:BM13"/>
    <mergeCell ref="BM14:BM24"/>
    <mergeCell ref="BM25:BM26"/>
    <mergeCell ref="BM27:BM32"/>
    <mergeCell ref="BN5:BN6"/>
    <mergeCell ref="BN10:BN11"/>
    <mergeCell ref="BN18:BN21"/>
    <mergeCell ref="BN22:BN23"/>
    <mergeCell ref="BN25:BN26"/>
    <mergeCell ref="BN29:BN32"/>
    <mergeCell ref="BO5:BO6"/>
    <mergeCell ref="BO10:BO11"/>
    <mergeCell ref="BO18:BO21"/>
    <mergeCell ref="BO22:BO23"/>
    <mergeCell ref="BO25:BO26"/>
    <mergeCell ref="BO29:BO32"/>
    <mergeCell ref="BP5:BP6"/>
    <mergeCell ref="BP10:BP11"/>
    <mergeCell ref="BQ18:BQ21"/>
    <mergeCell ref="BQ22:BQ23"/>
    <mergeCell ref="BQ25:BQ26"/>
    <mergeCell ref="BQ29:BQ32"/>
    <mergeCell ref="BR5:BR6"/>
    <mergeCell ref="BR10:BR11"/>
    <mergeCell ref="BR18:BR21"/>
    <mergeCell ref="BR22:BR23"/>
    <mergeCell ref="BR25:BR26"/>
    <mergeCell ref="BR29:BR32"/>
    <mergeCell ref="BS5:BS7"/>
    <mergeCell ref="BS8:BS24"/>
    <mergeCell ref="BS25:BS32"/>
    <mergeCell ref="BT5:BT7"/>
    <mergeCell ref="BT8:BT13"/>
    <mergeCell ref="BT14:BT24"/>
    <mergeCell ref="BT25:BT26"/>
    <mergeCell ref="BT27:BT32"/>
    <mergeCell ref="BU5:BU6"/>
    <mergeCell ref="BU10:BU11"/>
    <mergeCell ref="BU12:BU13"/>
    <mergeCell ref="BU14:BU15"/>
    <mergeCell ref="BU18:BU21"/>
    <mergeCell ref="BU22:BU23"/>
    <mergeCell ref="BU25:BU26"/>
    <mergeCell ref="BU29:BU32"/>
    <mergeCell ref="BV5:BV6"/>
    <mergeCell ref="BV10:BV11"/>
    <mergeCell ref="BV12:BV13"/>
    <mergeCell ref="BV14:BV15"/>
    <mergeCell ref="BV18:BV21"/>
    <mergeCell ref="BV22:BV23"/>
    <mergeCell ref="BV25:BV26"/>
    <mergeCell ref="BV29:BV32"/>
    <mergeCell ref="BW5:BW6"/>
    <mergeCell ref="BW10:BW11"/>
    <mergeCell ref="BW12:BW13"/>
    <mergeCell ref="BW14:BW15"/>
    <mergeCell ref="BX18:BX21"/>
    <mergeCell ref="BX22:BX23"/>
    <mergeCell ref="BX25:BX26"/>
    <mergeCell ref="BX29:BX32"/>
    <mergeCell ref="BY5:BY6"/>
    <mergeCell ref="BY10:BY11"/>
    <mergeCell ref="BY12:BY13"/>
    <mergeCell ref="BY14:BY15"/>
    <mergeCell ref="BY18:BY21"/>
    <mergeCell ref="BY22:BY23"/>
    <mergeCell ref="BY25:BY26"/>
    <mergeCell ref="BY29:BY32"/>
    <mergeCell ref="CA5:CA7"/>
    <mergeCell ref="CA8:CA13"/>
    <mergeCell ref="CA14:CA24"/>
    <mergeCell ref="CA25:CA26"/>
    <mergeCell ref="CA27:CA32"/>
    <mergeCell ref="CB5:CB6"/>
    <mergeCell ref="CB10:CB11"/>
    <mergeCell ref="CB12:CB13"/>
    <mergeCell ref="CB14:CB15"/>
    <mergeCell ref="CB18:CB21"/>
    <mergeCell ref="CB22:CB23"/>
    <mergeCell ref="CB25:CB26"/>
    <mergeCell ref="CB29:CB32"/>
    <mergeCell ref="CC5:CC6"/>
    <mergeCell ref="CC10:CC11"/>
    <mergeCell ref="CC12:CC13"/>
    <mergeCell ref="CC14:CC15"/>
    <mergeCell ref="CC18:CC21"/>
    <mergeCell ref="CC22:CC23"/>
    <mergeCell ref="CC25:CC26"/>
    <mergeCell ref="CC29:CC32"/>
    <mergeCell ref="CD5:CD6"/>
    <mergeCell ref="CD10:CD11"/>
    <mergeCell ref="CD12:CD13"/>
    <mergeCell ref="CD14:CD15"/>
    <mergeCell ref="CE18:CE21"/>
    <mergeCell ref="CE22:CE23"/>
    <mergeCell ref="CE25:CE26"/>
    <mergeCell ref="CE29:CE32"/>
    <mergeCell ref="CF5:CF6"/>
    <mergeCell ref="CF10:CF11"/>
    <mergeCell ref="CF12:CF13"/>
    <mergeCell ref="CF14:CF15"/>
    <mergeCell ref="CF18:CF21"/>
    <mergeCell ref="CF22:CF23"/>
    <mergeCell ref="CF25:CF26"/>
    <mergeCell ref="CF29:CF32"/>
  </mergeCells>
  <printOptions horizontalCentered="1"/>
  <pageMargins left="0.708333333333333" right="0.708333333333333" top="0.747916666666667" bottom="0.747916666666667" header="0.314583333333333" footer="0.314583333333333"/>
  <pageSetup paperSize="9" scale="91"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J47"/>
  <sheetViews>
    <sheetView topLeftCell="CC1" workbookViewId="0">
      <selection activeCell="CC2" sqref="CC2:CJ2"/>
    </sheetView>
  </sheetViews>
  <sheetFormatPr defaultColWidth="9" defaultRowHeight="13.5"/>
  <cols>
    <col min="1" max="1" width="23" hidden="1" customWidth="1"/>
    <col min="2" max="2" width="8.625" hidden="1" customWidth="1"/>
    <col min="3" max="3" width="10.375" hidden="1" customWidth="1"/>
    <col min="4" max="4" width="17.125" hidden="1" customWidth="1"/>
    <col min="5" max="8" width="8.625" hidden="1" customWidth="1"/>
    <col min="9" max="9" width="23" hidden="1" customWidth="1"/>
    <col min="10" max="11" width="8.625" hidden="1" customWidth="1"/>
    <col min="12" max="12" width="17.125" hidden="1" customWidth="1"/>
    <col min="13" max="16" width="8.625" hidden="1" customWidth="1"/>
    <col min="17" max="17" width="23" hidden="1" customWidth="1"/>
    <col min="18" max="19" width="8.625" hidden="1" customWidth="1"/>
    <col min="20" max="20" width="17.125" hidden="1" customWidth="1"/>
    <col min="21" max="23" width="8.625" hidden="1" customWidth="1"/>
    <col min="24" max="24" width="9.875" hidden="1" customWidth="1"/>
    <col min="25" max="25" width="23" hidden="1" customWidth="1"/>
    <col min="26" max="27" width="8.625" hidden="1" customWidth="1"/>
    <col min="28" max="28" width="17.125" hidden="1" customWidth="1"/>
    <col min="29" max="32" width="8.625" hidden="1" customWidth="1"/>
    <col min="33" max="33" width="23" hidden="1" customWidth="1"/>
    <col min="34" max="35" width="8.625" hidden="1" customWidth="1"/>
    <col min="36" max="36" width="17.125" hidden="1" customWidth="1"/>
    <col min="37" max="40" width="8.625" hidden="1" customWidth="1"/>
    <col min="41" max="41" width="23" hidden="1" customWidth="1"/>
    <col min="42" max="43" width="8.625" hidden="1" customWidth="1"/>
    <col min="44" max="44" width="17.125" hidden="1" customWidth="1"/>
    <col min="45" max="48" width="8.625" hidden="1" customWidth="1"/>
    <col min="49" max="49" width="19.5" hidden="1" customWidth="1"/>
    <col min="50" max="51" width="7.625" hidden="1" customWidth="1"/>
    <col min="52" max="52" width="14.625" hidden="1" customWidth="1"/>
    <col min="53" max="56" width="7.625" hidden="1" customWidth="1"/>
    <col min="57" max="57" width="23" hidden="1" customWidth="1"/>
    <col min="58" max="59" width="8.625" hidden="1" customWidth="1"/>
    <col min="60" max="60" width="17.125" hidden="1" customWidth="1"/>
    <col min="61" max="61" width="8.625" hidden="1" customWidth="1"/>
    <col min="62" max="62" width="9.625" hidden="1" customWidth="1"/>
    <col min="63" max="63" width="8.625" hidden="1" customWidth="1"/>
    <col min="64" max="64" width="9.625" hidden="1" customWidth="1"/>
    <col min="65" max="65" width="23" hidden="1" customWidth="1"/>
    <col min="66" max="67" width="8.625" hidden="1" customWidth="1"/>
    <col min="68" max="68" width="17.125" hidden="1" customWidth="1"/>
    <col min="69" max="69" width="8.625" hidden="1" customWidth="1"/>
    <col min="70" max="70" width="9.5" hidden="1" customWidth="1"/>
    <col min="71" max="71" width="8.625" hidden="1" customWidth="1"/>
    <col min="72" max="72" width="9.5" hidden="1" customWidth="1"/>
    <col min="73" max="73" width="23" hidden="1" customWidth="1"/>
    <col min="74" max="75" width="8.625" hidden="1" customWidth="1"/>
    <col min="76" max="76" width="17.125" hidden="1" customWidth="1"/>
    <col min="77" max="78" width="8.625" hidden="1" customWidth="1"/>
    <col min="79" max="79" width="9.375" hidden="1" customWidth="1"/>
    <col min="80" max="80" width="8.625" hidden="1" customWidth="1"/>
    <col min="81" max="81" width="36.5" customWidth="1"/>
    <col min="82" max="82" width="7.375" customWidth="1"/>
    <col min="83" max="83" width="6.875" customWidth="1"/>
    <col min="84" max="84" width="13.625" customWidth="1"/>
    <col min="85" max="85" width="10.125" customWidth="1"/>
    <col min="86" max="86" width="7.75" customWidth="1"/>
    <col min="87" max="87" width="7.625" customWidth="1"/>
    <col min="88" max="88" width="5.875" customWidth="1"/>
    <col min="90" max="91" width="9" customWidth="1"/>
  </cols>
  <sheetData>
    <row r="1" ht="30" customHeight="1" spans="1:88">
      <c r="A1" s="89" t="s">
        <v>91</v>
      </c>
      <c r="I1" s="89" t="s">
        <v>91</v>
      </c>
      <c r="Q1" s="89" t="s">
        <v>91</v>
      </c>
      <c r="Y1" s="89" t="s">
        <v>91</v>
      </c>
      <c r="AG1" s="89" t="s">
        <v>91</v>
      </c>
      <c r="AO1" s="89" t="s">
        <v>91</v>
      </c>
      <c r="AW1" s="89" t="s">
        <v>91</v>
      </c>
      <c r="BE1" s="89" t="s">
        <v>91</v>
      </c>
      <c r="BM1" s="89" t="s">
        <v>91</v>
      </c>
      <c r="BU1" s="89" t="s">
        <v>91</v>
      </c>
      <c r="CC1" s="181" t="s">
        <v>92</v>
      </c>
      <c r="CD1" s="168"/>
      <c r="CE1" s="168"/>
      <c r="CF1" s="168"/>
      <c r="CG1" s="168"/>
      <c r="CH1" s="168"/>
      <c r="CI1" s="168"/>
      <c r="CJ1" s="168"/>
    </row>
    <row r="2" ht="30" customHeight="1" spans="1:88">
      <c r="A2" s="90" t="s">
        <v>93</v>
      </c>
      <c r="B2" s="90"/>
      <c r="C2" s="90"/>
      <c r="D2" s="90"/>
      <c r="E2" s="90"/>
      <c r="F2" s="90"/>
      <c r="G2" s="90"/>
      <c r="H2" s="90"/>
      <c r="I2" s="90" t="s">
        <v>93</v>
      </c>
      <c r="J2" s="90"/>
      <c r="K2" s="90"/>
      <c r="L2" s="90"/>
      <c r="M2" s="90"/>
      <c r="N2" s="90"/>
      <c r="O2" s="90"/>
      <c r="P2" s="90"/>
      <c r="Q2" s="90" t="s">
        <v>93</v>
      </c>
      <c r="R2" s="90"/>
      <c r="S2" s="90"/>
      <c r="T2" s="90"/>
      <c r="U2" s="90"/>
      <c r="V2" s="90"/>
      <c r="W2" s="90"/>
      <c r="X2" s="90"/>
      <c r="Y2" s="90" t="s">
        <v>93</v>
      </c>
      <c r="Z2" s="90"/>
      <c r="AA2" s="90"/>
      <c r="AB2" s="90"/>
      <c r="AC2" s="90"/>
      <c r="AD2" s="90"/>
      <c r="AE2" s="90"/>
      <c r="AF2" s="90"/>
      <c r="AG2" s="90" t="s">
        <v>93</v>
      </c>
      <c r="AH2" s="90"/>
      <c r="AI2" s="90"/>
      <c r="AJ2" s="90"/>
      <c r="AK2" s="90"/>
      <c r="AL2" s="90"/>
      <c r="AM2" s="90"/>
      <c r="AN2" s="90"/>
      <c r="AO2" s="90" t="s">
        <v>93</v>
      </c>
      <c r="AP2" s="90"/>
      <c r="AQ2" s="90"/>
      <c r="AR2" s="90"/>
      <c r="AS2" s="90"/>
      <c r="AT2" s="90"/>
      <c r="AU2" s="90"/>
      <c r="AV2" s="90"/>
      <c r="AW2" s="90" t="s">
        <v>93</v>
      </c>
      <c r="AX2" s="90"/>
      <c r="AY2" s="90"/>
      <c r="AZ2" s="90"/>
      <c r="BA2" s="90"/>
      <c r="BB2" s="90"/>
      <c r="BC2" s="90"/>
      <c r="BD2" s="90"/>
      <c r="BE2" s="90" t="s">
        <v>93</v>
      </c>
      <c r="BF2" s="90"/>
      <c r="BG2" s="90"/>
      <c r="BH2" s="90"/>
      <c r="BI2" s="90"/>
      <c r="BJ2" s="90"/>
      <c r="BK2" s="90"/>
      <c r="BL2" s="90"/>
      <c r="BM2" s="90" t="s">
        <v>93</v>
      </c>
      <c r="BN2" s="90"/>
      <c r="BO2" s="90"/>
      <c r="BP2" s="90"/>
      <c r="BQ2" s="90"/>
      <c r="BR2" s="90"/>
      <c r="BS2" s="90"/>
      <c r="BT2" s="90"/>
      <c r="BU2" s="90" t="s">
        <v>93</v>
      </c>
      <c r="BV2" s="90"/>
      <c r="BW2" s="90"/>
      <c r="BX2" s="90"/>
      <c r="BY2" s="90"/>
      <c r="BZ2" s="90"/>
      <c r="CA2" s="90"/>
      <c r="CB2" s="90"/>
      <c r="CC2" s="182" t="s">
        <v>93</v>
      </c>
      <c r="CD2" s="182"/>
      <c r="CE2" s="182"/>
      <c r="CF2" s="182"/>
      <c r="CG2" s="182"/>
      <c r="CH2" s="182"/>
      <c r="CI2" s="182"/>
      <c r="CJ2" s="182"/>
    </row>
    <row r="3" ht="30" customHeight="1" spans="1:88">
      <c r="A3" s="91" t="s">
        <v>94</v>
      </c>
      <c r="B3" s="92"/>
      <c r="C3" s="92"/>
      <c r="D3" s="92"/>
      <c r="E3" s="92"/>
      <c r="F3" s="92"/>
      <c r="G3" s="92"/>
      <c r="H3" s="92" t="s">
        <v>95</v>
      </c>
      <c r="I3" s="125" t="s">
        <v>96</v>
      </c>
      <c r="J3" s="126"/>
      <c r="K3" s="126"/>
      <c r="L3" s="126"/>
      <c r="M3" s="126"/>
      <c r="N3" s="126"/>
      <c r="O3" s="126"/>
      <c r="P3" s="126" t="s">
        <v>95</v>
      </c>
      <c r="Q3" s="125" t="s">
        <v>97</v>
      </c>
      <c r="R3" s="126"/>
      <c r="S3" s="126"/>
      <c r="T3" s="126"/>
      <c r="U3" s="126"/>
      <c r="V3" s="126"/>
      <c r="W3" s="126"/>
      <c r="X3" s="126" t="s">
        <v>95</v>
      </c>
      <c r="Y3" s="125" t="s">
        <v>98</v>
      </c>
      <c r="Z3" s="126"/>
      <c r="AA3" s="126"/>
      <c r="AB3" s="126"/>
      <c r="AC3" s="126"/>
      <c r="AD3" s="126"/>
      <c r="AE3" s="126"/>
      <c r="AF3" s="126" t="s">
        <v>95</v>
      </c>
      <c r="AG3" s="125" t="s">
        <v>7</v>
      </c>
      <c r="AH3" s="126"/>
      <c r="AI3" s="126"/>
      <c r="AJ3" s="126"/>
      <c r="AK3" s="126"/>
      <c r="AL3" s="126"/>
      <c r="AM3" s="126"/>
      <c r="AN3" s="126" t="s">
        <v>95</v>
      </c>
      <c r="AO3" s="125" t="s">
        <v>8</v>
      </c>
      <c r="AP3" s="126"/>
      <c r="AQ3" s="126"/>
      <c r="AR3" s="126"/>
      <c r="AS3" s="126"/>
      <c r="AT3" s="126"/>
      <c r="AU3" s="126"/>
      <c r="AV3" s="126" t="s">
        <v>95</v>
      </c>
      <c r="AW3" s="125" t="s">
        <v>9</v>
      </c>
      <c r="AX3" s="126"/>
      <c r="AY3" s="126"/>
      <c r="AZ3" s="126"/>
      <c r="BA3" s="126"/>
      <c r="BB3" s="173" t="s">
        <v>95</v>
      </c>
      <c r="BC3" s="173"/>
      <c r="BD3" s="173"/>
      <c r="BE3" s="125" t="s">
        <v>99</v>
      </c>
      <c r="BF3" s="126"/>
      <c r="BG3" s="126"/>
      <c r="BH3" s="126"/>
      <c r="BI3" s="126"/>
      <c r="BJ3" s="126"/>
      <c r="BK3" s="126"/>
      <c r="BL3" s="126" t="s">
        <v>95</v>
      </c>
      <c r="BM3" s="125" t="s">
        <v>11</v>
      </c>
      <c r="BN3" s="126"/>
      <c r="BO3" s="126"/>
      <c r="BP3" s="126"/>
      <c r="BQ3" s="126"/>
      <c r="BR3" s="126"/>
      <c r="BS3" s="126"/>
      <c r="BT3" s="126" t="s">
        <v>95</v>
      </c>
      <c r="BU3" s="125" t="s">
        <v>12</v>
      </c>
      <c r="BV3" s="126"/>
      <c r="BW3" s="126"/>
      <c r="BX3" s="126"/>
      <c r="BY3" s="126"/>
      <c r="BZ3" s="126"/>
      <c r="CA3" s="126"/>
      <c r="CB3" s="126" t="s">
        <v>95</v>
      </c>
      <c r="CC3" s="91" t="s">
        <v>100</v>
      </c>
      <c r="CD3" s="92"/>
      <c r="CE3" s="92"/>
      <c r="CF3" s="92"/>
      <c r="CG3" s="92"/>
      <c r="CH3" s="92"/>
      <c r="CI3" s="183" t="s">
        <v>95</v>
      </c>
      <c r="CJ3" s="183"/>
    </row>
    <row r="4" ht="30" customHeight="1" spans="1:88">
      <c r="A4" s="93" t="s">
        <v>101</v>
      </c>
      <c r="B4" s="93" t="s">
        <v>102</v>
      </c>
      <c r="C4" s="93"/>
      <c r="D4" s="94" t="s">
        <v>103</v>
      </c>
      <c r="E4" s="95"/>
      <c r="F4" s="96"/>
      <c r="G4" s="93" t="s">
        <v>104</v>
      </c>
      <c r="H4" s="93"/>
      <c r="I4" s="93" t="s">
        <v>101</v>
      </c>
      <c r="J4" s="93" t="s">
        <v>102</v>
      </c>
      <c r="K4" s="93"/>
      <c r="L4" s="94" t="s">
        <v>103</v>
      </c>
      <c r="M4" s="95"/>
      <c r="N4" s="96"/>
      <c r="O4" s="93" t="s">
        <v>104</v>
      </c>
      <c r="P4" s="93"/>
      <c r="Q4" s="93" t="s">
        <v>101</v>
      </c>
      <c r="R4" s="93" t="s">
        <v>102</v>
      </c>
      <c r="S4" s="93"/>
      <c r="T4" s="94" t="s">
        <v>103</v>
      </c>
      <c r="U4" s="95"/>
      <c r="V4" s="96"/>
      <c r="W4" s="93" t="s">
        <v>104</v>
      </c>
      <c r="X4" s="93"/>
      <c r="Y4" s="93" t="s">
        <v>101</v>
      </c>
      <c r="Z4" s="93" t="s">
        <v>102</v>
      </c>
      <c r="AA4" s="93"/>
      <c r="AB4" s="93" t="s">
        <v>103</v>
      </c>
      <c r="AC4" s="93"/>
      <c r="AD4" s="93"/>
      <c r="AE4" s="93" t="s">
        <v>104</v>
      </c>
      <c r="AF4" s="93"/>
      <c r="AG4" s="93" t="s">
        <v>101</v>
      </c>
      <c r="AH4" s="93" t="s">
        <v>102</v>
      </c>
      <c r="AI4" s="93"/>
      <c r="AJ4" s="94" t="s">
        <v>103</v>
      </c>
      <c r="AK4" s="95"/>
      <c r="AL4" s="96"/>
      <c r="AM4" s="93" t="s">
        <v>104</v>
      </c>
      <c r="AN4" s="93"/>
      <c r="AO4" s="93" t="s">
        <v>101</v>
      </c>
      <c r="AP4" s="93" t="s">
        <v>102</v>
      </c>
      <c r="AQ4" s="93"/>
      <c r="AR4" s="94" t="s">
        <v>103</v>
      </c>
      <c r="AS4" s="95"/>
      <c r="AT4" s="96"/>
      <c r="AU4" s="93" t="s">
        <v>104</v>
      </c>
      <c r="AV4" s="93"/>
      <c r="AW4" s="93" t="s">
        <v>101</v>
      </c>
      <c r="AX4" s="93" t="s">
        <v>102</v>
      </c>
      <c r="AY4" s="93"/>
      <c r="AZ4" s="94" t="s">
        <v>103</v>
      </c>
      <c r="BA4" s="95"/>
      <c r="BB4" s="96"/>
      <c r="BC4" s="93" t="s">
        <v>104</v>
      </c>
      <c r="BD4" s="93"/>
      <c r="BE4" s="93" t="s">
        <v>101</v>
      </c>
      <c r="BF4" s="93" t="s">
        <v>102</v>
      </c>
      <c r="BG4" s="93"/>
      <c r="BH4" s="94" t="s">
        <v>103</v>
      </c>
      <c r="BI4" s="95"/>
      <c r="BJ4" s="96"/>
      <c r="BK4" s="93" t="s">
        <v>104</v>
      </c>
      <c r="BL4" s="93"/>
      <c r="BM4" s="93" t="s">
        <v>101</v>
      </c>
      <c r="BN4" s="93" t="s">
        <v>102</v>
      </c>
      <c r="BO4" s="93"/>
      <c r="BP4" s="94" t="s">
        <v>103</v>
      </c>
      <c r="BQ4" s="95"/>
      <c r="BR4" s="96"/>
      <c r="BS4" s="93" t="s">
        <v>104</v>
      </c>
      <c r="BT4" s="93"/>
      <c r="BU4" s="93" t="s">
        <v>101</v>
      </c>
      <c r="BV4" s="93" t="s">
        <v>102</v>
      </c>
      <c r="BW4" s="93"/>
      <c r="BX4" s="94" t="s">
        <v>103</v>
      </c>
      <c r="BY4" s="95"/>
      <c r="BZ4" s="96"/>
      <c r="CA4" s="93" t="s">
        <v>104</v>
      </c>
      <c r="CB4" s="94"/>
      <c r="CC4" s="184" t="s">
        <v>101</v>
      </c>
      <c r="CD4" s="185" t="s">
        <v>102</v>
      </c>
      <c r="CE4" s="185"/>
      <c r="CF4" s="186" t="s">
        <v>103</v>
      </c>
      <c r="CG4" s="187"/>
      <c r="CH4" s="188"/>
      <c r="CI4" s="185" t="s">
        <v>104</v>
      </c>
      <c r="CJ4" s="189"/>
    </row>
    <row r="5" ht="30" customHeight="1" spans="1:88">
      <c r="A5" s="93"/>
      <c r="B5" s="97">
        <v>256</v>
      </c>
      <c r="C5" s="97"/>
      <c r="D5" s="98">
        <v>184</v>
      </c>
      <c r="E5" s="99"/>
      <c r="F5" s="100"/>
      <c r="G5" s="101">
        <f>D5/B5</f>
        <v>0.71875</v>
      </c>
      <c r="H5" s="101"/>
      <c r="I5" s="93"/>
      <c r="J5" s="97">
        <v>44</v>
      </c>
      <c r="K5" s="97"/>
      <c r="L5" s="98">
        <v>43</v>
      </c>
      <c r="M5" s="99"/>
      <c r="N5" s="100"/>
      <c r="O5" s="101">
        <f>L5/J5</f>
        <v>0.977272727272727</v>
      </c>
      <c r="P5" s="101"/>
      <c r="Q5" s="93"/>
      <c r="R5" s="97">
        <v>13</v>
      </c>
      <c r="S5" s="97"/>
      <c r="T5" s="98">
        <v>11</v>
      </c>
      <c r="U5" s="99"/>
      <c r="V5" s="100"/>
      <c r="W5" s="101">
        <f>T5/R5</f>
        <v>0.846153846153846</v>
      </c>
      <c r="X5" s="101"/>
      <c r="Y5" s="93"/>
      <c r="Z5" s="97">
        <v>20</v>
      </c>
      <c r="AA5" s="97"/>
      <c r="AB5" s="98">
        <v>20</v>
      </c>
      <c r="AC5" s="99"/>
      <c r="AD5" s="100"/>
      <c r="AE5" s="101">
        <f>AB5/Z5</f>
        <v>1</v>
      </c>
      <c r="AF5" s="101"/>
      <c r="AG5" s="93"/>
      <c r="AH5" s="147">
        <v>56</v>
      </c>
      <c r="AI5" s="147"/>
      <c r="AJ5" s="148">
        <v>52</v>
      </c>
      <c r="AK5" s="149"/>
      <c r="AL5" s="150"/>
      <c r="AM5" s="151">
        <f>AJ5/AH5</f>
        <v>0.928571428571429</v>
      </c>
      <c r="AN5" s="151"/>
      <c r="AO5" s="93"/>
      <c r="AP5" s="97">
        <v>14</v>
      </c>
      <c r="AQ5" s="97"/>
      <c r="AR5" s="98">
        <v>17</v>
      </c>
      <c r="AS5" s="99"/>
      <c r="AT5" s="100"/>
      <c r="AU5" s="101">
        <f>AR5/AP5</f>
        <v>1.21428571428571</v>
      </c>
      <c r="AV5" s="101"/>
      <c r="AW5" s="93"/>
      <c r="AX5" s="147">
        <v>40</v>
      </c>
      <c r="AY5" s="147"/>
      <c r="AZ5" s="148">
        <v>29</v>
      </c>
      <c r="BA5" s="149"/>
      <c r="BB5" s="150"/>
      <c r="BC5" s="101">
        <f>AZ5/AX5</f>
        <v>0.725</v>
      </c>
      <c r="BD5" s="101"/>
      <c r="BE5" s="93"/>
      <c r="BF5" s="97">
        <v>30</v>
      </c>
      <c r="BG5" s="97"/>
      <c r="BH5" s="98">
        <v>24</v>
      </c>
      <c r="BI5" s="99"/>
      <c r="BJ5" s="100"/>
      <c r="BK5" s="101">
        <f>BH5/BF5</f>
        <v>0.8</v>
      </c>
      <c r="BL5" s="101"/>
      <c r="BM5" s="93"/>
      <c r="BN5" s="97">
        <v>195</v>
      </c>
      <c r="BO5" s="97"/>
      <c r="BP5" s="98">
        <v>249</v>
      </c>
      <c r="BQ5" s="99"/>
      <c r="BR5" s="100"/>
      <c r="BS5" s="101">
        <f>BP5/BN5</f>
        <v>1.27692307692308</v>
      </c>
      <c r="BT5" s="101"/>
      <c r="BU5" s="93"/>
      <c r="BV5" s="97">
        <v>23</v>
      </c>
      <c r="BW5" s="97"/>
      <c r="BX5" s="98">
        <v>23</v>
      </c>
      <c r="BY5" s="99"/>
      <c r="BZ5" s="100"/>
      <c r="CA5" s="101">
        <f>BX5/BV5</f>
        <v>1</v>
      </c>
      <c r="CB5" s="180"/>
      <c r="CC5" s="190"/>
      <c r="CD5" s="147">
        <f>B5+J5+R5+Z5+AH5+AP5+AX5+BF5+BN5+BV5</f>
        <v>691</v>
      </c>
      <c r="CE5" s="147"/>
      <c r="CF5" s="148">
        <f>D5+L5+T5+AB5+AJ5+AR5+AZ5+BH5+BP5+BX5</f>
        <v>652</v>
      </c>
      <c r="CG5" s="149"/>
      <c r="CH5" s="150"/>
      <c r="CI5" s="151">
        <f>CF5/CD5</f>
        <v>0.94356005788712</v>
      </c>
      <c r="CJ5" s="191"/>
    </row>
    <row r="6" ht="30" customHeight="1" spans="1:88">
      <c r="A6" s="93" t="s">
        <v>105</v>
      </c>
      <c r="B6" s="93" t="s">
        <v>106</v>
      </c>
      <c r="C6" s="93"/>
      <c r="D6" s="93" t="s">
        <v>107</v>
      </c>
      <c r="E6" s="93" t="s">
        <v>108</v>
      </c>
      <c r="F6" s="93"/>
      <c r="G6" s="93" t="s">
        <v>109</v>
      </c>
      <c r="H6" s="93"/>
      <c r="I6" s="93" t="s">
        <v>105</v>
      </c>
      <c r="J6" s="93" t="s">
        <v>106</v>
      </c>
      <c r="K6" s="93"/>
      <c r="L6" s="93" t="s">
        <v>107</v>
      </c>
      <c r="M6" s="93" t="s">
        <v>108</v>
      </c>
      <c r="N6" s="93"/>
      <c r="O6" s="93" t="s">
        <v>109</v>
      </c>
      <c r="P6" s="93"/>
      <c r="Q6" s="93" t="s">
        <v>105</v>
      </c>
      <c r="R6" s="93" t="s">
        <v>106</v>
      </c>
      <c r="S6" s="93"/>
      <c r="T6" s="93" t="s">
        <v>107</v>
      </c>
      <c r="U6" s="93" t="s">
        <v>108</v>
      </c>
      <c r="V6" s="93"/>
      <c r="W6" s="93" t="s">
        <v>109</v>
      </c>
      <c r="X6" s="93"/>
      <c r="Y6" s="93" t="s">
        <v>105</v>
      </c>
      <c r="Z6" s="93" t="s">
        <v>106</v>
      </c>
      <c r="AA6" s="93"/>
      <c r="AB6" s="93" t="s">
        <v>107</v>
      </c>
      <c r="AC6" s="93" t="s">
        <v>108</v>
      </c>
      <c r="AD6" s="93"/>
      <c r="AE6" s="93" t="s">
        <v>109</v>
      </c>
      <c r="AF6" s="93"/>
      <c r="AG6" s="93" t="s">
        <v>105</v>
      </c>
      <c r="AH6" s="93" t="s">
        <v>106</v>
      </c>
      <c r="AI6" s="93"/>
      <c r="AJ6" s="93" t="s">
        <v>107</v>
      </c>
      <c r="AK6" s="93" t="s">
        <v>108</v>
      </c>
      <c r="AL6" s="93"/>
      <c r="AM6" s="93" t="s">
        <v>109</v>
      </c>
      <c r="AN6" s="93"/>
      <c r="AO6" s="93" t="s">
        <v>105</v>
      </c>
      <c r="AP6" s="93" t="s">
        <v>106</v>
      </c>
      <c r="AQ6" s="93"/>
      <c r="AR6" s="93" t="s">
        <v>107</v>
      </c>
      <c r="AS6" s="93" t="s">
        <v>108</v>
      </c>
      <c r="AT6" s="93"/>
      <c r="AU6" s="93" t="s">
        <v>109</v>
      </c>
      <c r="AV6" s="93"/>
      <c r="AW6" s="93" t="s">
        <v>105</v>
      </c>
      <c r="AX6" s="93" t="s">
        <v>106</v>
      </c>
      <c r="AY6" s="93"/>
      <c r="AZ6" s="93" t="s">
        <v>107</v>
      </c>
      <c r="BA6" s="93" t="s">
        <v>108</v>
      </c>
      <c r="BB6" s="93"/>
      <c r="BC6" s="93" t="s">
        <v>109</v>
      </c>
      <c r="BD6" s="93"/>
      <c r="BE6" s="93" t="s">
        <v>105</v>
      </c>
      <c r="BF6" s="93" t="s">
        <v>106</v>
      </c>
      <c r="BG6" s="93"/>
      <c r="BH6" s="93" t="s">
        <v>107</v>
      </c>
      <c r="BI6" s="93" t="s">
        <v>108</v>
      </c>
      <c r="BJ6" s="93"/>
      <c r="BK6" s="93" t="s">
        <v>109</v>
      </c>
      <c r="BL6" s="93"/>
      <c r="BM6" s="93" t="s">
        <v>105</v>
      </c>
      <c r="BN6" s="93" t="s">
        <v>106</v>
      </c>
      <c r="BO6" s="93"/>
      <c r="BP6" s="93" t="s">
        <v>107</v>
      </c>
      <c r="BQ6" s="93" t="s">
        <v>108</v>
      </c>
      <c r="BR6" s="93"/>
      <c r="BS6" s="93" t="s">
        <v>109</v>
      </c>
      <c r="BT6" s="93"/>
      <c r="BU6" s="93" t="s">
        <v>105</v>
      </c>
      <c r="BV6" s="93" t="s">
        <v>106</v>
      </c>
      <c r="BW6" s="93"/>
      <c r="BX6" s="93" t="s">
        <v>107</v>
      </c>
      <c r="BY6" s="93" t="s">
        <v>108</v>
      </c>
      <c r="BZ6" s="93"/>
      <c r="CA6" s="93" t="s">
        <v>109</v>
      </c>
      <c r="CB6" s="94"/>
      <c r="CC6" s="190" t="s">
        <v>105</v>
      </c>
      <c r="CD6" s="147" t="s">
        <v>106</v>
      </c>
      <c r="CE6" s="147"/>
      <c r="CF6" s="159" t="s">
        <v>107</v>
      </c>
      <c r="CG6" s="159" t="s">
        <v>108</v>
      </c>
      <c r="CH6" s="159"/>
      <c r="CI6" s="159" t="s">
        <v>109</v>
      </c>
      <c r="CJ6" s="192"/>
    </row>
    <row r="7" ht="30" customHeight="1" spans="1:88">
      <c r="A7" s="102" t="s">
        <v>110</v>
      </c>
      <c r="B7" s="5">
        <f>SUM(B10:C12)</f>
        <v>196.19</v>
      </c>
      <c r="C7" s="6"/>
      <c r="D7" s="103">
        <f>SUM(D9:D12)</f>
        <v>315</v>
      </c>
      <c r="E7" s="104">
        <v>315</v>
      </c>
      <c r="F7" s="104"/>
      <c r="G7" s="104">
        <f>SUM(G9:H12)</f>
        <v>219.79</v>
      </c>
      <c r="H7" s="104"/>
      <c r="I7" s="102" t="s">
        <v>110</v>
      </c>
      <c r="J7" s="104">
        <v>20.3813</v>
      </c>
      <c r="K7" s="104"/>
      <c r="L7" s="103">
        <v>23</v>
      </c>
      <c r="M7" s="104">
        <v>23</v>
      </c>
      <c r="N7" s="104"/>
      <c r="O7" s="104">
        <v>2.14</v>
      </c>
      <c r="P7" s="104"/>
      <c r="Q7" s="102" t="s">
        <v>110</v>
      </c>
      <c r="R7" s="104">
        <f>SUM(R8:S12)</f>
        <v>1.63</v>
      </c>
      <c r="S7" s="104"/>
      <c r="T7" s="103">
        <f>SUM(T12)</f>
        <v>3</v>
      </c>
      <c r="U7" s="104">
        <f>SUM(U12)</f>
        <v>3</v>
      </c>
      <c r="V7" s="104"/>
      <c r="W7" s="104">
        <f>SUM(W12)</f>
        <v>0.72</v>
      </c>
      <c r="X7" s="104"/>
      <c r="Y7" s="102" t="s">
        <v>110</v>
      </c>
      <c r="Z7" s="104">
        <f>Z8+Z11+Z12</f>
        <v>8.3663</v>
      </c>
      <c r="AA7" s="104"/>
      <c r="AB7" s="103">
        <f>AB8+AB11+AB12</f>
        <v>8</v>
      </c>
      <c r="AC7" s="104">
        <f>AC8+AC11+AC12</f>
        <v>8</v>
      </c>
      <c r="AD7" s="104"/>
      <c r="AE7" s="104">
        <f>SUM(AE8+AE11+AE12)</f>
        <v>2.37</v>
      </c>
      <c r="AF7" s="104"/>
      <c r="AG7" s="102" t="s">
        <v>110</v>
      </c>
      <c r="AH7" s="104">
        <f>AH8+AH11+AH12</f>
        <v>1.9719</v>
      </c>
      <c r="AI7" s="104"/>
      <c r="AJ7" s="103">
        <v>12.4</v>
      </c>
      <c r="AK7" s="103">
        <v>35.4</v>
      </c>
      <c r="AL7" s="103"/>
      <c r="AM7" s="104">
        <v>23.48</v>
      </c>
      <c r="AN7" s="104"/>
      <c r="AO7" s="169" t="s">
        <v>110</v>
      </c>
      <c r="AP7" s="104">
        <f>SUM(AP8+AP11+AP12)</f>
        <v>3.724</v>
      </c>
      <c r="AQ7" s="104"/>
      <c r="AR7" s="103">
        <f>SUM(AR8+AR11+AR12)</f>
        <v>3.88</v>
      </c>
      <c r="AS7" s="104">
        <f>SUM(AS8+AS11+AS12)</f>
        <v>3.88</v>
      </c>
      <c r="AT7" s="104"/>
      <c r="AU7" s="104">
        <f>SUM(AU8+AU11+AU12)</f>
        <v>2.5</v>
      </c>
      <c r="AV7" s="104"/>
      <c r="AW7" s="102" t="s">
        <v>110</v>
      </c>
      <c r="AX7" s="104">
        <f>AX8+AX11+AX12</f>
        <v>2.6628</v>
      </c>
      <c r="AY7" s="104"/>
      <c r="AZ7" s="103">
        <v>20</v>
      </c>
      <c r="BA7" s="104">
        <v>15</v>
      </c>
      <c r="BB7" s="104"/>
      <c r="BC7" s="104">
        <v>1.99</v>
      </c>
      <c r="BD7" s="104"/>
      <c r="BE7" s="102" t="s">
        <v>110</v>
      </c>
      <c r="BF7" s="104">
        <v>6.1</v>
      </c>
      <c r="BG7" s="104"/>
      <c r="BH7" s="103">
        <v>6</v>
      </c>
      <c r="BI7" s="104">
        <v>6</v>
      </c>
      <c r="BJ7" s="104"/>
      <c r="BK7" s="104">
        <v>5.97</v>
      </c>
      <c r="BL7" s="104"/>
      <c r="BM7" s="169" t="s">
        <v>110</v>
      </c>
      <c r="BN7" s="104">
        <v>5.71</v>
      </c>
      <c r="BO7" s="104"/>
      <c r="BP7" s="103">
        <f>BP8+BP11+BP12</f>
        <v>15</v>
      </c>
      <c r="BQ7" s="104">
        <f>BQ8+BQ11+BQ12</f>
        <v>15</v>
      </c>
      <c r="BR7" s="104"/>
      <c r="BS7" s="104">
        <v>4.47</v>
      </c>
      <c r="BT7" s="104"/>
      <c r="BU7" s="102" t="s">
        <v>110</v>
      </c>
      <c r="BV7" s="104">
        <v>32.81</v>
      </c>
      <c r="BW7" s="104"/>
      <c r="BX7" s="103">
        <v>58</v>
      </c>
      <c r="BY7" s="104">
        <v>38.86</v>
      </c>
      <c r="BZ7" s="104"/>
      <c r="CA7" s="104">
        <v>33.71</v>
      </c>
      <c r="CB7" s="5"/>
      <c r="CC7" s="193" t="s">
        <v>110</v>
      </c>
      <c r="CD7" s="194">
        <f t="shared" ref="CD7:CD12" si="0">B7+J7+R7+Z7+AH7+AP7+AX7+BF7+BN7+BV7</f>
        <v>279.5463</v>
      </c>
      <c r="CE7" s="195"/>
      <c r="CF7" s="196">
        <f>D7+L7+T7+AB7+AJ7+AR7+AZ7+BH7+BP7+BX7</f>
        <v>464.28</v>
      </c>
      <c r="CG7" s="197">
        <f>CG8+CG11+CG12</f>
        <v>465.28</v>
      </c>
      <c r="CH7" s="198"/>
      <c r="CI7" s="197">
        <f>G7+O7+W7+AE7+AM7+AU7+BC7+BK7+BS7+CA7+0.01</f>
        <v>297.15</v>
      </c>
      <c r="CJ7" s="199"/>
    </row>
    <row r="8" ht="30" customHeight="1" spans="1:88">
      <c r="A8" s="105" t="s">
        <v>111</v>
      </c>
      <c r="B8" s="5">
        <v>112.14</v>
      </c>
      <c r="C8" s="6"/>
      <c r="D8" s="103">
        <f>D9+D10</f>
        <v>170</v>
      </c>
      <c r="E8" s="104">
        <v>170</v>
      </c>
      <c r="F8" s="104"/>
      <c r="G8" s="5">
        <v>169.42</v>
      </c>
      <c r="H8" s="6"/>
      <c r="I8" s="105" t="s">
        <v>111</v>
      </c>
      <c r="J8" s="5">
        <v>0</v>
      </c>
      <c r="K8" s="6"/>
      <c r="L8" s="103">
        <v>2</v>
      </c>
      <c r="M8" s="104">
        <v>2</v>
      </c>
      <c r="N8" s="104"/>
      <c r="O8" s="5">
        <v>0</v>
      </c>
      <c r="P8" s="6"/>
      <c r="Q8" s="105" t="s">
        <v>111</v>
      </c>
      <c r="R8" s="5"/>
      <c r="S8" s="6"/>
      <c r="T8" s="103"/>
      <c r="U8" s="104"/>
      <c r="V8" s="104"/>
      <c r="W8" s="5"/>
      <c r="X8" s="6"/>
      <c r="Y8" s="105" t="s">
        <v>111</v>
      </c>
      <c r="Z8" s="104">
        <f>Z9+Z10</f>
        <v>0</v>
      </c>
      <c r="AA8" s="104"/>
      <c r="AB8" s="103">
        <f>AC9+AB10</f>
        <v>0</v>
      </c>
      <c r="AC8" s="104">
        <f>AD9+AC10</f>
        <v>0</v>
      </c>
      <c r="AD8" s="104"/>
      <c r="AE8" s="104">
        <f>AE9+AE10</f>
        <v>0</v>
      </c>
      <c r="AF8" s="104"/>
      <c r="AG8" s="105" t="s">
        <v>111</v>
      </c>
      <c r="AH8" s="5">
        <f>AH9+AH10</f>
        <v>0</v>
      </c>
      <c r="AI8" s="6"/>
      <c r="AJ8" s="152"/>
      <c r="AK8" s="153">
        <v>23</v>
      </c>
      <c r="AL8" s="154"/>
      <c r="AM8" s="5">
        <v>22.94</v>
      </c>
      <c r="AN8" s="6"/>
      <c r="AO8" s="105" t="s">
        <v>111</v>
      </c>
      <c r="AP8" s="5">
        <f>SUM(AP9:AQ10)</f>
        <v>3.68</v>
      </c>
      <c r="AQ8" s="6"/>
      <c r="AR8" s="103">
        <v>2.88</v>
      </c>
      <c r="AS8" s="104">
        <f>SUM(AS9:AT10)</f>
        <v>2.88</v>
      </c>
      <c r="AT8" s="104"/>
      <c r="AU8" s="5">
        <f>SUM(AU9:AV10)</f>
        <v>2.31</v>
      </c>
      <c r="AV8" s="6"/>
      <c r="AW8" s="105" t="s">
        <v>112</v>
      </c>
      <c r="AX8" s="5"/>
      <c r="AY8" s="6"/>
      <c r="AZ8" s="103"/>
      <c r="BA8" s="104"/>
      <c r="BB8" s="104"/>
      <c r="BC8" s="5"/>
      <c r="BD8" s="6"/>
      <c r="BE8" s="105" t="s">
        <v>111</v>
      </c>
      <c r="BF8" s="5"/>
      <c r="BG8" s="6"/>
      <c r="BH8" s="103"/>
      <c r="BI8" s="104"/>
      <c r="BJ8" s="104"/>
      <c r="BK8" s="5"/>
      <c r="BL8" s="6"/>
      <c r="BM8" s="105" t="s">
        <v>111</v>
      </c>
      <c r="BN8" s="5"/>
      <c r="BO8" s="6"/>
      <c r="BP8" s="103"/>
      <c r="BQ8" s="104"/>
      <c r="BR8" s="104"/>
      <c r="BS8" s="5"/>
      <c r="BT8" s="6"/>
      <c r="BU8" s="105" t="s">
        <v>111</v>
      </c>
      <c r="BV8" s="5">
        <v>32.44</v>
      </c>
      <c r="BW8" s="6"/>
      <c r="BX8" s="103">
        <v>38</v>
      </c>
      <c r="BY8" s="104">
        <v>28</v>
      </c>
      <c r="BZ8" s="104"/>
      <c r="CA8" s="5">
        <v>33.6</v>
      </c>
      <c r="CB8" s="127"/>
      <c r="CC8" s="200" t="s">
        <v>111</v>
      </c>
      <c r="CD8" s="201">
        <f t="shared" si="0"/>
        <v>148.26</v>
      </c>
      <c r="CE8" s="202"/>
      <c r="CF8" s="203">
        <f t="shared" ref="CF8:CF11" si="1">D8+L8+T8+AB8+AJ8+AR8+AZ8+BH8+BP8+BX8</f>
        <v>212.88</v>
      </c>
      <c r="CG8" s="204">
        <f>E8+M8+U8+AC8+AK8+AS8+BA8+BI8+BQ8+BY8+8</f>
        <v>233.88</v>
      </c>
      <c r="CH8" s="205"/>
      <c r="CI8" s="204">
        <f t="shared" ref="CI8:CI11" si="2">G8+O8+W8+AE8+AM8+AU8+BC8+BK8+BS8+CA8</f>
        <v>228.27</v>
      </c>
      <c r="CJ8" s="206"/>
    </row>
    <row r="9" ht="30" customHeight="1" spans="1:88">
      <c r="A9" s="105" t="s">
        <v>113</v>
      </c>
      <c r="B9" s="5"/>
      <c r="C9" s="6"/>
      <c r="D9" s="103">
        <v>46</v>
      </c>
      <c r="E9" s="104">
        <v>46</v>
      </c>
      <c r="F9" s="104"/>
      <c r="G9" s="5">
        <v>45.68</v>
      </c>
      <c r="H9" s="6"/>
      <c r="I9" s="105" t="s">
        <v>113</v>
      </c>
      <c r="J9" s="5"/>
      <c r="K9" s="6"/>
      <c r="L9" s="103">
        <v>0</v>
      </c>
      <c r="M9" s="104">
        <v>0</v>
      </c>
      <c r="N9" s="104"/>
      <c r="O9" s="5">
        <v>0</v>
      </c>
      <c r="P9" s="6"/>
      <c r="Q9" s="105" t="s">
        <v>113</v>
      </c>
      <c r="R9" s="5"/>
      <c r="S9" s="6"/>
      <c r="T9" s="103"/>
      <c r="U9" s="104"/>
      <c r="V9" s="104"/>
      <c r="W9" s="5"/>
      <c r="X9" s="6"/>
      <c r="Y9" s="105" t="s">
        <v>113</v>
      </c>
      <c r="Z9" s="104">
        <v>0</v>
      </c>
      <c r="AA9" s="104"/>
      <c r="AB9" s="103">
        <v>0</v>
      </c>
      <c r="AC9" s="104">
        <v>0</v>
      </c>
      <c r="AD9" s="104"/>
      <c r="AE9" s="104">
        <v>0</v>
      </c>
      <c r="AF9" s="104"/>
      <c r="AG9" s="105" t="s">
        <v>113</v>
      </c>
      <c r="AH9" s="5">
        <v>0</v>
      </c>
      <c r="AI9" s="6"/>
      <c r="AJ9" s="152"/>
      <c r="AK9" s="153">
        <v>18</v>
      </c>
      <c r="AL9" s="154"/>
      <c r="AM9" s="5">
        <v>17.94</v>
      </c>
      <c r="AN9" s="6"/>
      <c r="AO9" s="105" t="s">
        <v>113</v>
      </c>
      <c r="AP9" s="5"/>
      <c r="AQ9" s="6"/>
      <c r="AR9" s="103"/>
      <c r="AS9" s="104"/>
      <c r="AT9" s="104"/>
      <c r="AU9" s="5"/>
      <c r="AV9" s="6"/>
      <c r="AW9" s="105" t="s">
        <v>113</v>
      </c>
      <c r="AX9" s="5"/>
      <c r="AY9" s="6"/>
      <c r="AZ9" s="103"/>
      <c r="BA9" s="104"/>
      <c r="BB9" s="104"/>
      <c r="BC9" s="5"/>
      <c r="BD9" s="6"/>
      <c r="BE9" s="105" t="s">
        <v>113</v>
      </c>
      <c r="BF9" s="5"/>
      <c r="BG9" s="6"/>
      <c r="BH9" s="103"/>
      <c r="BI9" s="104"/>
      <c r="BJ9" s="104"/>
      <c r="BK9" s="5"/>
      <c r="BL9" s="6"/>
      <c r="BM9" s="105" t="s">
        <v>113</v>
      </c>
      <c r="BN9" s="5"/>
      <c r="BO9" s="6"/>
      <c r="BP9" s="103"/>
      <c r="BQ9" s="104"/>
      <c r="BR9" s="104"/>
      <c r="BS9" s="5"/>
      <c r="BT9" s="6"/>
      <c r="BU9" s="105" t="s">
        <v>113</v>
      </c>
      <c r="BV9" s="5"/>
      <c r="BW9" s="6"/>
      <c r="BX9" s="103"/>
      <c r="BY9" s="104"/>
      <c r="BZ9" s="104"/>
      <c r="CA9" s="5"/>
      <c r="CB9" s="127"/>
      <c r="CC9" s="200" t="s">
        <v>113</v>
      </c>
      <c r="CD9" s="201">
        <f t="shared" si="0"/>
        <v>0</v>
      </c>
      <c r="CE9" s="202"/>
      <c r="CF9" s="203">
        <f t="shared" si="1"/>
        <v>46</v>
      </c>
      <c r="CG9" s="204">
        <f>E9+M9+U9+AC9+AK9+AS9+BA9+BI9+BQ9+BY9</f>
        <v>64</v>
      </c>
      <c r="CH9" s="205"/>
      <c r="CI9" s="204">
        <f t="shared" si="2"/>
        <v>63.62</v>
      </c>
      <c r="CJ9" s="206"/>
    </row>
    <row r="10" ht="30" customHeight="1" spans="1:88">
      <c r="A10" s="106" t="s">
        <v>114</v>
      </c>
      <c r="B10" s="5">
        <v>112.14</v>
      </c>
      <c r="C10" s="6"/>
      <c r="D10" s="103">
        <v>124</v>
      </c>
      <c r="E10" s="104">
        <v>124</v>
      </c>
      <c r="F10" s="104"/>
      <c r="G10" s="5">
        <v>123.74</v>
      </c>
      <c r="H10" s="6"/>
      <c r="I10" s="106" t="s">
        <v>114</v>
      </c>
      <c r="J10" s="5"/>
      <c r="K10" s="6"/>
      <c r="L10" s="103">
        <v>2</v>
      </c>
      <c r="M10" s="104">
        <v>2</v>
      </c>
      <c r="N10" s="104"/>
      <c r="O10" s="5">
        <v>0</v>
      </c>
      <c r="P10" s="6"/>
      <c r="Q10" s="106" t="s">
        <v>114</v>
      </c>
      <c r="R10" s="5"/>
      <c r="S10" s="6"/>
      <c r="T10" s="103"/>
      <c r="U10" s="104"/>
      <c r="V10" s="104"/>
      <c r="W10" s="5"/>
      <c r="X10" s="6"/>
      <c r="Y10" s="106" t="s">
        <v>114</v>
      </c>
      <c r="Z10" s="104">
        <v>0</v>
      </c>
      <c r="AA10" s="104"/>
      <c r="AB10" s="103">
        <v>0</v>
      </c>
      <c r="AC10" s="104">
        <v>0</v>
      </c>
      <c r="AD10" s="104"/>
      <c r="AE10" s="104">
        <v>0</v>
      </c>
      <c r="AF10" s="104"/>
      <c r="AG10" s="106" t="s">
        <v>114</v>
      </c>
      <c r="AH10" s="5"/>
      <c r="AI10" s="6"/>
      <c r="AJ10" s="152"/>
      <c r="AK10" s="153">
        <v>5</v>
      </c>
      <c r="AL10" s="154"/>
      <c r="AM10" s="5">
        <v>5</v>
      </c>
      <c r="AN10" s="6"/>
      <c r="AO10" s="106" t="s">
        <v>114</v>
      </c>
      <c r="AP10" s="5">
        <v>3.68</v>
      </c>
      <c r="AQ10" s="6"/>
      <c r="AR10" s="103">
        <v>2.88</v>
      </c>
      <c r="AS10" s="104">
        <v>2.88</v>
      </c>
      <c r="AT10" s="104"/>
      <c r="AU10" s="5">
        <v>2.31</v>
      </c>
      <c r="AV10" s="6"/>
      <c r="AW10" s="106" t="s">
        <v>114</v>
      </c>
      <c r="AX10" s="5"/>
      <c r="AY10" s="6"/>
      <c r="AZ10" s="103"/>
      <c r="BA10" s="104"/>
      <c r="BB10" s="104"/>
      <c r="BC10" s="5"/>
      <c r="BD10" s="6"/>
      <c r="BE10" s="106" t="s">
        <v>114</v>
      </c>
      <c r="BF10" s="5"/>
      <c r="BG10" s="6"/>
      <c r="BH10" s="103"/>
      <c r="BI10" s="104"/>
      <c r="BJ10" s="104"/>
      <c r="BK10" s="5"/>
      <c r="BL10" s="6"/>
      <c r="BM10" s="106" t="s">
        <v>114</v>
      </c>
      <c r="BN10" s="5"/>
      <c r="BO10" s="6"/>
      <c r="BP10" s="103"/>
      <c r="BQ10" s="104"/>
      <c r="BR10" s="104"/>
      <c r="BS10" s="5"/>
      <c r="BT10" s="6"/>
      <c r="BU10" s="106" t="s">
        <v>114</v>
      </c>
      <c r="BV10" s="5">
        <v>32.44</v>
      </c>
      <c r="BW10" s="6"/>
      <c r="BX10" s="103">
        <v>38</v>
      </c>
      <c r="BY10" s="104">
        <v>28</v>
      </c>
      <c r="BZ10" s="104"/>
      <c r="CA10" s="5">
        <v>33.6</v>
      </c>
      <c r="CB10" s="127"/>
      <c r="CC10" s="200" t="s">
        <v>115</v>
      </c>
      <c r="CD10" s="201">
        <f t="shared" si="0"/>
        <v>148.26</v>
      </c>
      <c r="CE10" s="202"/>
      <c r="CF10" s="203">
        <f t="shared" si="1"/>
        <v>166.88</v>
      </c>
      <c r="CG10" s="204">
        <f>E10+M10+U10+AC10+AK10+AS10+BA10+BI10+BQ10+BY10+8</f>
        <v>169.88</v>
      </c>
      <c r="CH10" s="205"/>
      <c r="CI10" s="204">
        <f t="shared" si="2"/>
        <v>164.65</v>
      </c>
      <c r="CJ10" s="206"/>
    </row>
    <row r="11" ht="30" customHeight="1" spans="1:88">
      <c r="A11" s="105" t="s">
        <v>116</v>
      </c>
      <c r="B11" s="5">
        <v>54.49</v>
      </c>
      <c r="C11" s="6"/>
      <c r="D11" s="103">
        <v>60</v>
      </c>
      <c r="E11" s="104">
        <v>60</v>
      </c>
      <c r="F11" s="104"/>
      <c r="G11" s="5">
        <v>41.64</v>
      </c>
      <c r="H11" s="6"/>
      <c r="I11" s="105" t="s">
        <v>116</v>
      </c>
      <c r="J11" s="5">
        <v>12.9805</v>
      </c>
      <c r="K11" s="6"/>
      <c r="L11" s="103">
        <v>5</v>
      </c>
      <c r="M11" s="104">
        <v>5</v>
      </c>
      <c r="N11" s="104"/>
      <c r="O11" s="5">
        <v>0</v>
      </c>
      <c r="P11" s="6"/>
      <c r="Q11" s="105" t="s">
        <v>116</v>
      </c>
      <c r="R11" s="5"/>
      <c r="S11" s="6"/>
      <c r="T11" s="103"/>
      <c r="U11" s="104"/>
      <c r="V11" s="104"/>
      <c r="W11" s="5"/>
      <c r="X11" s="6"/>
      <c r="Y11" s="105" t="s">
        <v>116</v>
      </c>
      <c r="Z11" s="104">
        <v>3.5288</v>
      </c>
      <c r="AA11" s="104"/>
      <c r="AB11" s="103">
        <v>0</v>
      </c>
      <c r="AC11" s="104">
        <v>0</v>
      </c>
      <c r="AD11" s="104"/>
      <c r="AE11" s="104">
        <v>0</v>
      </c>
      <c r="AF11" s="104"/>
      <c r="AG11" s="105" t="s">
        <v>116</v>
      </c>
      <c r="AH11" s="5">
        <v>0</v>
      </c>
      <c r="AI11" s="6"/>
      <c r="AJ11" s="152">
        <v>5</v>
      </c>
      <c r="AK11" s="153">
        <v>5</v>
      </c>
      <c r="AL11" s="154"/>
      <c r="AM11" s="5">
        <v>0</v>
      </c>
      <c r="AN11" s="6"/>
      <c r="AO11" s="105" t="s">
        <v>116</v>
      </c>
      <c r="AP11" s="5"/>
      <c r="AQ11" s="6"/>
      <c r="AR11" s="103"/>
      <c r="AS11" s="104"/>
      <c r="AT11" s="104"/>
      <c r="AU11" s="5"/>
      <c r="AV11" s="6"/>
      <c r="AW11" s="105" t="s">
        <v>116</v>
      </c>
      <c r="AX11" s="5">
        <v>0</v>
      </c>
      <c r="AY11" s="6"/>
      <c r="AZ11" s="103">
        <v>5</v>
      </c>
      <c r="BA11" s="104">
        <v>5</v>
      </c>
      <c r="BB11" s="104"/>
      <c r="BC11" s="5">
        <v>0</v>
      </c>
      <c r="BD11" s="6"/>
      <c r="BE11" s="105" t="s">
        <v>116</v>
      </c>
      <c r="BF11" s="5"/>
      <c r="BG11" s="6"/>
      <c r="BH11" s="103"/>
      <c r="BI11" s="104"/>
      <c r="BJ11" s="104"/>
      <c r="BK11" s="5"/>
      <c r="BL11" s="6"/>
      <c r="BM11" s="105" t="s">
        <v>116</v>
      </c>
      <c r="BN11" s="5"/>
      <c r="BO11" s="6"/>
      <c r="BP11" s="103"/>
      <c r="BQ11" s="104"/>
      <c r="BR11" s="104"/>
      <c r="BS11" s="5"/>
      <c r="BT11" s="6"/>
      <c r="BU11" s="105" t="s">
        <v>116</v>
      </c>
      <c r="BV11" s="5"/>
      <c r="BW11" s="6"/>
      <c r="BX11" s="103">
        <v>10</v>
      </c>
      <c r="BY11" s="104">
        <v>10</v>
      </c>
      <c r="BZ11" s="104"/>
      <c r="CA11" s="5"/>
      <c r="CB11" s="127"/>
      <c r="CC11" s="200" t="s">
        <v>116</v>
      </c>
      <c r="CD11" s="201">
        <f t="shared" si="0"/>
        <v>70.9993</v>
      </c>
      <c r="CE11" s="202"/>
      <c r="CF11" s="203">
        <f t="shared" si="1"/>
        <v>85</v>
      </c>
      <c r="CG11" s="204">
        <f>E11+M11+U11+AC11+AK11+AS11+BA11+BI11+BQ11+BY11-15</f>
        <v>70</v>
      </c>
      <c r="CH11" s="205"/>
      <c r="CI11" s="204">
        <f t="shared" si="2"/>
        <v>41.64</v>
      </c>
      <c r="CJ11" s="206"/>
    </row>
    <row r="12" ht="30" customHeight="1" spans="1:88">
      <c r="A12" s="105" t="s">
        <v>117</v>
      </c>
      <c r="B12" s="5">
        <v>29.56</v>
      </c>
      <c r="C12" s="6"/>
      <c r="D12" s="103">
        <v>85</v>
      </c>
      <c r="E12" s="104">
        <v>85</v>
      </c>
      <c r="F12" s="104"/>
      <c r="G12" s="5">
        <v>8.73</v>
      </c>
      <c r="H12" s="6"/>
      <c r="I12" s="105" t="s">
        <v>117</v>
      </c>
      <c r="J12" s="5">
        <v>7.4008</v>
      </c>
      <c r="K12" s="6"/>
      <c r="L12" s="103">
        <v>16</v>
      </c>
      <c r="M12" s="104">
        <v>16</v>
      </c>
      <c r="N12" s="104"/>
      <c r="O12" s="5">
        <v>2.14</v>
      </c>
      <c r="P12" s="6"/>
      <c r="Q12" s="105" t="s">
        <v>117</v>
      </c>
      <c r="R12" s="5">
        <v>1.63</v>
      </c>
      <c r="S12" s="6"/>
      <c r="T12" s="103">
        <v>3</v>
      </c>
      <c r="U12" s="104">
        <v>3</v>
      </c>
      <c r="V12" s="104"/>
      <c r="W12" s="5">
        <v>0.72</v>
      </c>
      <c r="X12" s="6"/>
      <c r="Y12" s="105" t="s">
        <v>117</v>
      </c>
      <c r="Z12" s="104">
        <v>4.8375</v>
      </c>
      <c r="AA12" s="104"/>
      <c r="AB12" s="103">
        <v>8</v>
      </c>
      <c r="AC12" s="104">
        <v>8</v>
      </c>
      <c r="AD12" s="104"/>
      <c r="AE12" s="104">
        <v>2.37</v>
      </c>
      <c r="AF12" s="104"/>
      <c r="AG12" s="105" t="s">
        <v>117</v>
      </c>
      <c r="AH12" s="5">
        <v>1.9719</v>
      </c>
      <c r="AI12" s="6"/>
      <c r="AJ12" s="103">
        <v>7.4</v>
      </c>
      <c r="AK12" s="104">
        <v>7.4</v>
      </c>
      <c r="AL12" s="104"/>
      <c r="AM12" s="5">
        <v>0.54</v>
      </c>
      <c r="AN12" s="6"/>
      <c r="AO12" s="105" t="s">
        <v>117</v>
      </c>
      <c r="AP12" s="5">
        <v>0.044</v>
      </c>
      <c r="AQ12" s="6"/>
      <c r="AR12" s="103">
        <v>1</v>
      </c>
      <c r="AS12" s="104">
        <v>1</v>
      </c>
      <c r="AT12" s="104"/>
      <c r="AU12" s="5">
        <v>0.19</v>
      </c>
      <c r="AV12" s="6"/>
      <c r="AW12" s="105" t="s">
        <v>117</v>
      </c>
      <c r="AX12" s="5">
        <v>2.6628</v>
      </c>
      <c r="AY12" s="6"/>
      <c r="AZ12" s="103">
        <v>15</v>
      </c>
      <c r="BA12" s="104">
        <v>10</v>
      </c>
      <c r="BB12" s="104"/>
      <c r="BC12" s="5">
        <v>1.99</v>
      </c>
      <c r="BD12" s="6"/>
      <c r="BE12" s="105" t="s">
        <v>117</v>
      </c>
      <c r="BF12" s="5">
        <v>6.1</v>
      </c>
      <c r="BG12" s="6"/>
      <c r="BH12" s="103">
        <v>6</v>
      </c>
      <c r="BI12" s="104">
        <v>6</v>
      </c>
      <c r="BJ12" s="104"/>
      <c r="BK12" s="5">
        <v>5.97</v>
      </c>
      <c r="BL12" s="6"/>
      <c r="BM12" s="105" t="s">
        <v>117</v>
      </c>
      <c r="BN12" s="5">
        <v>5.71</v>
      </c>
      <c r="BO12" s="6"/>
      <c r="BP12" s="103">
        <v>15</v>
      </c>
      <c r="BQ12" s="104">
        <v>15</v>
      </c>
      <c r="BR12" s="104"/>
      <c r="BS12" s="5">
        <v>4.47</v>
      </c>
      <c r="BT12" s="6"/>
      <c r="BU12" s="105" t="s">
        <v>117</v>
      </c>
      <c r="BV12" s="5">
        <v>0.37</v>
      </c>
      <c r="BW12" s="6"/>
      <c r="BX12" s="103">
        <v>10</v>
      </c>
      <c r="BY12" s="104">
        <v>0.06</v>
      </c>
      <c r="BZ12" s="104"/>
      <c r="CA12" s="5">
        <v>0.11</v>
      </c>
      <c r="CB12" s="127"/>
      <c r="CC12" s="200" t="s">
        <v>117</v>
      </c>
      <c r="CD12" s="201">
        <f t="shared" si="0"/>
        <v>60.287</v>
      </c>
      <c r="CE12" s="202"/>
      <c r="CF12" s="203">
        <f t="shared" ref="CF12:CF13" si="3">D12+L12+T12+AB12+AJ12+AR12+AZ12+BH12+BP12+BX12</f>
        <v>166.4</v>
      </c>
      <c r="CG12" s="204">
        <f>E12+M12+U12+AC12+AK12+AS12+BA12+BI12+BQ12+BY12+9.94</f>
        <v>161.4</v>
      </c>
      <c r="CH12" s="205"/>
      <c r="CI12" s="204">
        <f>G12+O12+W12+AE12+AM12+AU12+BC12+BK12+BS12+CA12+0.01</f>
        <v>27.24</v>
      </c>
      <c r="CJ12" s="206"/>
    </row>
    <row r="13" ht="30" customHeight="1" spans="1:88">
      <c r="A13" s="102" t="s">
        <v>118</v>
      </c>
      <c r="B13" s="5">
        <v>5964.520313</v>
      </c>
      <c r="C13" s="6"/>
      <c r="D13" s="107">
        <v>4945.89</v>
      </c>
      <c r="E13" s="5">
        <v>17380.2864</v>
      </c>
      <c r="F13" s="6"/>
      <c r="G13" s="5">
        <v>12154.65</v>
      </c>
      <c r="H13" s="6"/>
      <c r="I13" s="102" t="s">
        <v>118</v>
      </c>
      <c r="J13" s="5">
        <v>53.46</v>
      </c>
      <c r="K13" s="6"/>
      <c r="L13" s="127"/>
      <c r="M13" s="5"/>
      <c r="N13" s="6"/>
      <c r="O13" s="5">
        <v>0</v>
      </c>
      <c r="P13" s="6"/>
      <c r="Q13" s="102" t="s">
        <v>118</v>
      </c>
      <c r="R13" s="5">
        <f>SUM(R14:S15)</f>
        <v>138.87</v>
      </c>
      <c r="S13" s="6"/>
      <c r="T13" s="127">
        <v>52</v>
      </c>
      <c r="U13" s="5">
        <v>133.96</v>
      </c>
      <c r="V13" s="6"/>
      <c r="W13" s="5">
        <v>131.33</v>
      </c>
      <c r="X13" s="6"/>
      <c r="Y13" s="102" t="s">
        <v>118</v>
      </c>
      <c r="Z13" s="104">
        <f>Z14+Z15+Z16+Z26</f>
        <v>34.35</v>
      </c>
      <c r="AA13" s="104"/>
      <c r="AB13" s="104">
        <f>AB14+AB15+AB16+AB26</f>
        <v>12.2</v>
      </c>
      <c r="AC13" s="104">
        <v>83.2</v>
      </c>
      <c r="AD13" s="104"/>
      <c r="AE13" s="104">
        <v>83.2</v>
      </c>
      <c r="AF13" s="104"/>
      <c r="AG13" s="102" t="s">
        <v>118</v>
      </c>
      <c r="AH13" s="5">
        <v>189.415</v>
      </c>
      <c r="AI13" s="6"/>
      <c r="AJ13" s="127">
        <v>5</v>
      </c>
      <c r="AK13" s="5">
        <v>92.61</v>
      </c>
      <c r="AL13" s="6"/>
      <c r="AM13" s="5">
        <v>92.61</v>
      </c>
      <c r="AN13" s="6"/>
      <c r="AO13" s="169" t="s">
        <v>118</v>
      </c>
      <c r="AP13" s="5">
        <v>0</v>
      </c>
      <c r="AQ13" s="127"/>
      <c r="AR13" s="127">
        <v>0</v>
      </c>
      <c r="AS13" s="5">
        <v>0</v>
      </c>
      <c r="AT13" s="6"/>
      <c r="AU13" s="5">
        <v>0</v>
      </c>
      <c r="AV13" s="6"/>
      <c r="AW13" s="102" t="s">
        <v>118</v>
      </c>
      <c r="AX13" s="5">
        <v>822.2717</v>
      </c>
      <c r="AY13" s="6"/>
      <c r="AZ13" s="174">
        <v>12</v>
      </c>
      <c r="BA13" s="5">
        <v>1107.18</v>
      </c>
      <c r="BB13" s="6"/>
      <c r="BC13" s="5">
        <v>1107.18</v>
      </c>
      <c r="BD13" s="6"/>
      <c r="BE13" s="102" t="s">
        <v>118</v>
      </c>
      <c r="BF13" s="5">
        <v>164.01</v>
      </c>
      <c r="BG13" s="6"/>
      <c r="BH13" s="127">
        <v>650</v>
      </c>
      <c r="BI13" s="5">
        <v>596.96</v>
      </c>
      <c r="BJ13" s="6"/>
      <c r="BK13" s="5">
        <v>596.96</v>
      </c>
      <c r="BL13" s="6"/>
      <c r="BM13" s="169" t="s">
        <v>118</v>
      </c>
      <c r="BN13" s="5">
        <v>5999.32</v>
      </c>
      <c r="BO13" s="6"/>
      <c r="BP13" s="127">
        <v>360</v>
      </c>
      <c r="BQ13" s="5">
        <v>3773.07</v>
      </c>
      <c r="BR13" s="6"/>
      <c r="BS13" s="5">
        <v>3467.41</v>
      </c>
      <c r="BT13" s="6"/>
      <c r="BU13" s="102" t="s">
        <v>118</v>
      </c>
      <c r="BV13" s="5">
        <v>1228.36</v>
      </c>
      <c r="BW13" s="6"/>
      <c r="BX13" s="127">
        <v>986.5</v>
      </c>
      <c r="BY13" s="5">
        <v>1127.46</v>
      </c>
      <c r="BZ13" s="6"/>
      <c r="CA13" s="5">
        <v>1634.19</v>
      </c>
      <c r="CB13" s="127"/>
      <c r="CC13" s="193" t="s">
        <v>118</v>
      </c>
      <c r="CD13" s="194">
        <f>B13+J13+R13+BV13+BN13+BF13+AX13+AP13+AH13+Z13</f>
        <v>14594.577013</v>
      </c>
      <c r="CE13" s="195"/>
      <c r="CF13" s="196">
        <f t="shared" si="3"/>
        <v>7023.59</v>
      </c>
      <c r="CG13" s="197">
        <f>E13+M13+U13+AC13+AK13+AS13+BA13+BI13+BQ13+BY13-0.01</f>
        <v>24294.7164</v>
      </c>
      <c r="CH13" s="198"/>
      <c r="CI13" s="197">
        <f>G13+O13+W13+AE13+AM13+AU13+BC13+BK13+BS13+CA13</f>
        <v>19267.53</v>
      </c>
      <c r="CJ13" s="199"/>
    </row>
    <row r="14" ht="30" customHeight="1" spans="1:88">
      <c r="A14" s="105" t="s">
        <v>119</v>
      </c>
      <c r="B14" s="2">
        <v>4627.64</v>
      </c>
      <c r="C14" s="3"/>
      <c r="D14" s="108">
        <v>2336.49</v>
      </c>
      <c r="E14" s="109">
        <v>13317.89</v>
      </c>
      <c r="F14" s="110"/>
      <c r="G14" s="109">
        <f>G13-G15</f>
        <v>9380.63</v>
      </c>
      <c r="H14" s="110"/>
      <c r="I14" s="105" t="s">
        <v>119</v>
      </c>
      <c r="J14" s="2">
        <v>53.46</v>
      </c>
      <c r="K14" s="3"/>
      <c r="L14" s="4"/>
      <c r="M14" s="2"/>
      <c r="N14" s="3"/>
      <c r="O14" s="2">
        <v>0</v>
      </c>
      <c r="P14" s="3"/>
      <c r="Q14" s="105" t="s">
        <v>119</v>
      </c>
      <c r="R14" s="109">
        <v>107.34</v>
      </c>
      <c r="S14" s="110"/>
      <c r="T14" s="4">
        <v>50</v>
      </c>
      <c r="U14" s="2">
        <v>80.5</v>
      </c>
      <c r="V14" s="3"/>
      <c r="W14" s="2">
        <v>111.6</v>
      </c>
      <c r="X14" s="3"/>
      <c r="Y14" s="105" t="s">
        <v>119</v>
      </c>
      <c r="Z14" s="139">
        <v>34.35</v>
      </c>
      <c r="AA14" s="139"/>
      <c r="AB14" s="139">
        <v>12.2</v>
      </c>
      <c r="AC14" s="139">
        <v>83.2</v>
      </c>
      <c r="AD14" s="139"/>
      <c r="AE14" s="139">
        <v>83.2</v>
      </c>
      <c r="AF14" s="139"/>
      <c r="AG14" s="155" t="s">
        <v>119</v>
      </c>
      <c r="AH14" s="109">
        <v>189.415</v>
      </c>
      <c r="AI14" s="110"/>
      <c r="AJ14" s="108">
        <v>5</v>
      </c>
      <c r="AK14" s="5">
        <v>92.61</v>
      </c>
      <c r="AL14" s="6"/>
      <c r="AM14" s="109">
        <v>92.61</v>
      </c>
      <c r="AN14" s="110"/>
      <c r="AO14" s="105" t="s">
        <v>119</v>
      </c>
      <c r="AP14" s="2">
        <v>0</v>
      </c>
      <c r="AQ14" s="3"/>
      <c r="AR14" s="4">
        <v>0</v>
      </c>
      <c r="AS14" s="2">
        <v>0</v>
      </c>
      <c r="AT14" s="3"/>
      <c r="AU14" s="2">
        <v>0</v>
      </c>
      <c r="AV14" s="3"/>
      <c r="AW14" s="105" t="s">
        <v>119</v>
      </c>
      <c r="AX14" s="5">
        <v>822.2717</v>
      </c>
      <c r="AY14" s="6"/>
      <c r="AZ14" s="174">
        <v>12</v>
      </c>
      <c r="BA14" s="5">
        <v>1107.18</v>
      </c>
      <c r="BB14" s="6"/>
      <c r="BC14" s="5">
        <v>1107.18</v>
      </c>
      <c r="BD14" s="6"/>
      <c r="BE14" s="105" t="s">
        <v>119</v>
      </c>
      <c r="BF14" s="5">
        <v>164.01</v>
      </c>
      <c r="BG14" s="6"/>
      <c r="BH14" s="127">
        <v>650</v>
      </c>
      <c r="BI14" s="5">
        <v>596.96</v>
      </c>
      <c r="BJ14" s="6"/>
      <c r="BK14" s="5">
        <v>596.96</v>
      </c>
      <c r="BL14" s="6"/>
      <c r="BM14" s="105" t="s">
        <v>119</v>
      </c>
      <c r="BN14" s="2">
        <f>BN13-BN15-BN16</f>
        <v>5811.32</v>
      </c>
      <c r="BO14" s="3"/>
      <c r="BP14" s="4">
        <v>200</v>
      </c>
      <c r="BQ14" s="2">
        <f>BQ13-BQ15-BQ16</f>
        <v>2614.57</v>
      </c>
      <c r="BR14" s="3"/>
      <c r="BS14" s="2">
        <f>BS13-BS15-BS16</f>
        <v>3020.89</v>
      </c>
      <c r="BT14" s="3"/>
      <c r="BU14" s="105" t="s">
        <v>119</v>
      </c>
      <c r="BV14" s="2">
        <v>1228.36</v>
      </c>
      <c r="BW14" s="3"/>
      <c r="BX14" s="4">
        <v>986.5</v>
      </c>
      <c r="BY14" s="2">
        <v>1127.46</v>
      </c>
      <c r="BZ14" s="3"/>
      <c r="CA14" s="2">
        <v>1634.19</v>
      </c>
      <c r="CB14" s="4"/>
      <c r="CC14" s="200" t="s">
        <v>119</v>
      </c>
      <c r="CD14" s="207">
        <f t="shared" ref="CD14:CD15" si="4">B14+J14+R14+BV14+BN14+BF14+AX14+AP14+AH14+Z14</f>
        <v>13038.1667</v>
      </c>
      <c r="CE14" s="208"/>
      <c r="CF14" s="203">
        <f t="shared" ref="CF14:CF15" si="5">D14+L14+T14+AB14+AJ14+AR14+AZ14+BH14+BP14+BX14</f>
        <v>4252.19</v>
      </c>
      <c r="CG14" s="204">
        <f>E14+M14+U14+AC14+AK14+AS14+BA14+BI14+BQ14+BY14+1158.5</f>
        <v>20178.87</v>
      </c>
      <c r="CH14" s="205"/>
      <c r="CI14" s="204">
        <f>G14+O14+W14+AE14+AM14+AU14+BC14+BK14+BS14+CA14+0.01+75.58</f>
        <v>16102.85</v>
      </c>
      <c r="CJ14" s="206"/>
    </row>
    <row r="15" ht="30" customHeight="1" spans="1:88">
      <c r="A15" s="105" t="s">
        <v>120</v>
      </c>
      <c r="B15" s="2">
        <v>921.08</v>
      </c>
      <c r="C15" s="3"/>
      <c r="D15" s="108">
        <v>2110</v>
      </c>
      <c r="E15" s="109">
        <v>3563</v>
      </c>
      <c r="F15" s="110"/>
      <c r="G15" s="109">
        <v>2774.02</v>
      </c>
      <c r="H15" s="110"/>
      <c r="I15" s="105" t="s">
        <v>120</v>
      </c>
      <c r="J15" s="2"/>
      <c r="K15" s="3"/>
      <c r="L15" s="4"/>
      <c r="M15" s="2"/>
      <c r="N15" s="3"/>
      <c r="O15" s="2"/>
      <c r="P15" s="3"/>
      <c r="Q15" s="105" t="s">
        <v>120</v>
      </c>
      <c r="R15" s="109">
        <v>31.53</v>
      </c>
      <c r="S15" s="110"/>
      <c r="T15" s="4">
        <v>2</v>
      </c>
      <c r="U15" s="2">
        <v>53.46</v>
      </c>
      <c r="V15" s="3"/>
      <c r="W15" s="2">
        <v>19.73</v>
      </c>
      <c r="X15" s="3"/>
      <c r="Y15" s="105" t="s">
        <v>120</v>
      </c>
      <c r="Z15" s="139"/>
      <c r="AA15" s="139"/>
      <c r="AB15" s="139"/>
      <c r="AC15" s="139"/>
      <c r="AD15" s="139"/>
      <c r="AE15" s="139"/>
      <c r="AF15" s="139"/>
      <c r="AG15" s="155" t="s">
        <v>120</v>
      </c>
      <c r="AH15" s="109"/>
      <c r="AI15" s="110"/>
      <c r="AJ15" s="108"/>
      <c r="AK15" s="109"/>
      <c r="AL15" s="110"/>
      <c r="AM15" s="109"/>
      <c r="AN15" s="110"/>
      <c r="AO15" s="105" t="s">
        <v>120</v>
      </c>
      <c r="AP15" s="2">
        <v>0</v>
      </c>
      <c r="AQ15" s="3"/>
      <c r="AR15" s="4">
        <v>0</v>
      </c>
      <c r="AS15" s="2">
        <v>0</v>
      </c>
      <c r="AT15" s="3"/>
      <c r="AU15" s="2">
        <v>0</v>
      </c>
      <c r="AV15" s="3"/>
      <c r="AW15" s="105" t="s">
        <v>120</v>
      </c>
      <c r="AX15" s="109"/>
      <c r="AY15" s="110"/>
      <c r="AZ15" s="108"/>
      <c r="BA15" s="109"/>
      <c r="BB15" s="110"/>
      <c r="BC15" s="109"/>
      <c r="BD15" s="110"/>
      <c r="BE15" s="105" t="s">
        <v>120</v>
      </c>
      <c r="BF15" s="2"/>
      <c r="BG15" s="3"/>
      <c r="BH15" s="4"/>
      <c r="BI15" s="2"/>
      <c r="BJ15" s="3"/>
      <c r="BK15" s="2"/>
      <c r="BL15" s="3"/>
      <c r="BM15" s="105" t="s">
        <v>120</v>
      </c>
      <c r="BN15" s="2">
        <f>0.37+5.37+182.26</f>
        <v>188</v>
      </c>
      <c r="BO15" s="3"/>
      <c r="BP15" s="4">
        <v>160</v>
      </c>
      <c r="BQ15" s="2"/>
      <c r="BR15" s="3"/>
      <c r="BS15" s="2">
        <f>219.95+150.98</f>
        <v>370.93</v>
      </c>
      <c r="BT15" s="3"/>
      <c r="BU15" s="105" t="s">
        <v>120</v>
      </c>
      <c r="BV15" s="2"/>
      <c r="BW15" s="3"/>
      <c r="BX15" s="4"/>
      <c r="BY15" s="2"/>
      <c r="BZ15" s="3"/>
      <c r="CA15" s="2"/>
      <c r="CB15" s="4"/>
      <c r="CC15" s="200" t="s">
        <v>120</v>
      </c>
      <c r="CD15" s="207">
        <f t="shared" si="4"/>
        <v>1140.61</v>
      </c>
      <c r="CE15" s="208"/>
      <c r="CF15" s="203">
        <f t="shared" si="5"/>
        <v>2272</v>
      </c>
      <c r="CG15" s="204">
        <f>E15+M15+U15+AC15+AK15+AS15+BA15+BI15+BQ15+BY15-0.01</f>
        <v>3616.45</v>
      </c>
      <c r="CH15" s="205"/>
      <c r="CI15" s="204">
        <f>G15+O15+W15+AE15+AM15+AU15+BC15+BK15+BS15+CA15</f>
        <v>3164.68</v>
      </c>
      <c r="CJ15" s="206"/>
    </row>
    <row r="16" ht="30" customHeight="1" spans="1:88">
      <c r="A16" s="111" t="s">
        <v>121</v>
      </c>
      <c r="B16" s="2"/>
      <c r="C16" s="3"/>
      <c r="D16" s="108"/>
      <c r="E16" s="109"/>
      <c r="F16" s="110"/>
      <c r="G16" s="109"/>
      <c r="H16" s="110"/>
      <c r="I16" s="111" t="s">
        <v>121</v>
      </c>
      <c r="J16" s="2">
        <v>0</v>
      </c>
      <c r="K16" s="3"/>
      <c r="L16" s="4"/>
      <c r="M16" s="2"/>
      <c r="N16" s="3"/>
      <c r="O16" s="2"/>
      <c r="P16" s="3"/>
      <c r="Q16" s="111" t="s">
        <v>121</v>
      </c>
      <c r="R16" s="2"/>
      <c r="S16" s="3"/>
      <c r="T16" s="4"/>
      <c r="U16" s="2"/>
      <c r="V16" s="3"/>
      <c r="W16" s="2"/>
      <c r="X16" s="3"/>
      <c r="Y16" s="140" t="s">
        <v>121</v>
      </c>
      <c r="Z16" s="141"/>
      <c r="AA16" s="142"/>
      <c r="AB16" s="143"/>
      <c r="AC16" s="141"/>
      <c r="AD16" s="142"/>
      <c r="AE16" s="141"/>
      <c r="AF16" s="142"/>
      <c r="AG16" s="156" t="s">
        <v>121</v>
      </c>
      <c r="AH16" s="109">
        <v>0</v>
      </c>
      <c r="AI16" s="110"/>
      <c r="AJ16" s="108"/>
      <c r="AK16" s="109"/>
      <c r="AL16" s="110"/>
      <c r="AM16" s="109"/>
      <c r="AN16" s="110"/>
      <c r="AO16" s="111" t="s">
        <v>121</v>
      </c>
      <c r="AP16" s="2"/>
      <c r="AQ16" s="3">
        <v>0</v>
      </c>
      <c r="AR16" s="4">
        <v>0</v>
      </c>
      <c r="AS16" s="2"/>
      <c r="AT16" s="3">
        <v>0</v>
      </c>
      <c r="AU16" s="2"/>
      <c r="AV16" s="3">
        <v>0</v>
      </c>
      <c r="AW16" s="111" t="s">
        <v>121</v>
      </c>
      <c r="AX16" s="109"/>
      <c r="AY16" s="110"/>
      <c r="AZ16" s="108"/>
      <c r="BA16" s="109"/>
      <c r="BB16" s="110"/>
      <c r="BC16" s="109"/>
      <c r="BD16" s="110"/>
      <c r="BE16" s="111" t="s">
        <v>121</v>
      </c>
      <c r="BF16" s="109"/>
      <c r="BG16" s="110"/>
      <c r="BH16" s="108"/>
      <c r="BI16" s="109"/>
      <c r="BJ16" s="110"/>
      <c r="BK16" s="109"/>
      <c r="BL16" s="110"/>
      <c r="BM16" s="111" t="s">
        <v>121</v>
      </c>
      <c r="BN16" s="2"/>
      <c r="BO16" s="3"/>
      <c r="BP16" s="4"/>
      <c r="BQ16" s="2">
        <v>1158.5</v>
      </c>
      <c r="BR16" s="3"/>
      <c r="BS16" s="2">
        <v>75.59</v>
      </c>
      <c r="BT16" s="3"/>
      <c r="BU16" s="111" t="s">
        <v>121</v>
      </c>
      <c r="BV16" s="2"/>
      <c r="BW16" s="3"/>
      <c r="BX16" s="4"/>
      <c r="BY16" s="2"/>
      <c r="BZ16" s="3"/>
      <c r="CA16" s="2"/>
      <c r="CB16" s="4"/>
      <c r="CC16" s="209" t="s">
        <v>122</v>
      </c>
      <c r="CD16" s="207">
        <f>B26+J26+R26+BV26+BN26+BF26+AX26+AP26+AH26+Z26</f>
        <v>415.8003</v>
      </c>
      <c r="CE16" s="208"/>
      <c r="CF16" s="203">
        <f>D26+L26+T26+AB26+AJ26+AR26+AZ26+BH26+BP26+BX26</f>
        <v>499.4</v>
      </c>
      <c r="CG16" s="204">
        <f>E26+M26+U26+AC26+AK26+AS26+BA26+BI26+BQ26+BY26</f>
        <v>499.4</v>
      </c>
      <c r="CH16" s="205"/>
      <c r="CI16" s="204"/>
      <c r="CJ16" s="206"/>
    </row>
    <row r="17" ht="30" customHeight="1" spans="1:88">
      <c r="A17" s="111"/>
      <c r="B17" s="2"/>
      <c r="C17" s="3"/>
      <c r="D17" s="108"/>
      <c r="E17" s="109"/>
      <c r="F17" s="110"/>
      <c r="G17" s="109"/>
      <c r="H17" s="110"/>
      <c r="I17" s="111"/>
      <c r="J17" s="128"/>
      <c r="K17" s="128"/>
      <c r="L17" s="128"/>
      <c r="M17" s="128"/>
      <c r="N17" s="128"/>
      <c r="O17" s="128"/>
      <c r="P17" s="128"/>
      <c r="Q17" s="111"/>
      <c r="R17" s="2"/>
      <c r="S17" s="3"/>
      <c r="T17" s="4"/>
      <c r="U17" s="2"/>
      <c r="V17" s="3"/>
      <c r="W17" s="2"/>
      <c r="X17" s="3"/>
      <c r="Y17" s="140"/>
      <c r="Z17" s="141"/>
      <c r="AA17" s="142"/>
      <c r="AB17" s="144"/>
      <c r="AC17" s="141"/>
      <c r="AD17" s="142"/>
      <c r="AE17" s="141"/>
      <c r="AF17" s="142"/>
      <c r="AG17" s="156"/>
      <c r="AH17" s="109"/>
      <c r="AI17" s="110"/>
      <c r="AJ17" s="108"/>
      <c r="AK17" s="109"/>
      <c r="AL17" s="110"/>
      <c r="AM17" s="109"/>
      <c r="AN17" s="110"/>
      <c r="AO17" s="111"/>
      <c r="AP17" s="2"/>
      <c r="AQ17" s="3"/>
      <c r="AR17" s="4"/>
      <c r="AS17" s="2"/>
      <c r="AT17" s="3"/>
      <c r="AU17" s="2"/>
      <c r="AV17" s="3"/>
      <c r="AW17" s="175"/>
      <c r="AX17" s="176"/>
      <c r="AY17" s="176"/>
      <c r="AZ17" s="176"/>
      <c r="BA17" s="176"/>
      <c r="BB17" s="176"/>
      <c r="BC17" s="176"/>
      <c r="BD17" s="176"/>
      <c r="BE17" s="111"/>
      <c r="BF17" s="109"/>
      <c r="BG17" s="110"/>
      <c r="BH17" s="108"/>
      <c r="BI17" s="109"/>
      <c r="BJ17" s="110"/>
      <c r="BK17" s="109"/>
      <c r="BL17" s="110"/>
      <c r="BM17" s="175"/>
      <c r="BN17" s="2"/>
      <c r="BO17" s="3"/>
      <c r="BP17" s="4"/>
      <c r="BQ17" s="2"/>
      <c r="BR17" s="3"/>
      <c r="BS17" s="2"/>
      <c r="BT17" s="3"/>
      <c r="BU17" s="111"/>
      <c r="BV17" s="2"/>
      <c r="BW17" s="3"/>
      <c r="BX17" s="4"/>
      <c r="BY17" s="2"/>
      <c r="BZ17" s="3"/>
      <c r="CA17" s="2"/>
      <c r="CB17" s="4"/>
      <c r="CC17" s="193" t="s">
        <v>123</v>
      </c>
      <c r="CD17" s="194">
        <f t="shared" ref="CD17" si="6">B27+J27+R27+Z27+AH27+AP27+AX27+BF27+BN27+BV27+C27</f>
        <v>3620.0433</v>
      </c>
      <c r="CE17" s="195"/>
      <c r="CF17" s="196">
        <f t="shared" ref="CF17:CF22" si="7">D27+L27+T27+AB27+AJ27+AR27+AZ27+BH27+BP27+BX27</f>
        <v>4221</v>
      </c>
      <c r="CG17" s="197">
        <f>E27+M27+U27+AC27+AK27+AS27+BA27+BI27+BQ27+BY27-0.02</f>
        <v>4562</v>
      </c>
      <c r="CH17" s="198"/>
      <c r="CI17" s="197">
        <f>G27+O27+W27+AE27+AM27+AU27+BC27+BK27+BS27+CA27+X27+AV27+BL27+BT27+CB27-0.01</f>
        <v>4433.36</v>
      </c>
      <c r="CJ17" s="199"/>
    </row>
    <row r="18" ht="30" customHeight="1" spans="1:88">
      <c r="A18" s="111"/>
      <c r="B18" s="2"/>
      <c r="C18" s="3"/>
      <c r="D18" s="108"/>
      <c r="E18" s="109"/>
      <c r="F18" s="110"/>
      <c r="G18" s="109"/>
      <c r="H18" s="110"/>
      <c r="I18" s="111"/>
      <c r="J18" s="128"/>
      <c r="K18" s="128"/>
      <c r="L18" s="128"/>
      <c r="M18" s="128"/>
      <c r="N18" s="128"/>
      <c r="O18" s="128"/>
      <c r="P18" s="128"/>
      <c r="Q18" s="111"/>
      <c r="R18" s="2"/>
      <c r="S18" s="3"/>
      <c r="T18" s="4"/>
      <c r="U18" s="2"/>
      <c r="V18" s="3"/>
      <c r="W18" s="2"/>
      <c r="X18" s="3"/>
      <c r="Y18" s="140"/>
      <c r="Z18" s="141"/>
      <c r="AA18" s="142"/>
      <c r="AB18" s="144"/>
      <c r="AC18" s="141"/>
      <c r="AD18" s="142"/>
      <c r="AE18" s="141"/>
      <c r="AF18" s="142"/>
      <c r="AG18" s="156"/>
      <c r="AH18" s="109"/>
      <c r="AI18" s="110"/>
      <c r="AJ18" s="108"/>
      <c r="AK18" s="109"/>
      <c r="AL18" s="110"/>
      <c r="AM18" s="109"/>
      <c r="AN18" s="110"/>
      <c r="AO18" s="111"/>
      <c r="AP18" s="2"/>
      <c r="AQ18" s="3"/>
      <c r="AR18" s="4"/>
      <c r="AS18" s="2"/>
      <c r="AT18" s="3"/>
      <c r="AU18" s="2"/>
      <c r="AV18" s="3"/>
      <c r="AW18" s="175"/>
      <c r="AX18" s="176"/>
      <c r="AY18" s="176"/>
      <c r="AZ18" s="176"/>
      <c r="BA18" s="176"/>
      <c r="BB18" s="176"/>
      <c r="BC18" s="176"/>
      <c r="BD18" s="176"/>
      <c r="BE18" s="111"/>
      <c r="BF18" s="109"/>
      <c r="BG18" s="110"/>
      <c r="BH18" s="108"/>
      <c r="BI18" s="109"/>
      <c r="BJ18" s="110"/>
      <c r="BK18" s="109"/>
      <c r="BL18" s="110"/>
      <c r="BM18" s="175"/>
      <c r="BN18" s="2"/>
      <c r="BO18" s="3"/>
      <c r="BP18" s="4"/>
      <c r="BQ18" s="2"/>
      <c r="BR18" s="3"/>
      <c r="BS18" s="2"/>
      <c r="BT18" s="3"/>
      <c r="BU18" s="111"/>
      <c r="BV18" s="2"/>
      <c r="BW18" s="3"/>
      <c r="BX18" s="4"/>
      <c r="BY18" s="2"/>
      <c r="BZ18" s="3"/>
      <c r="CA18" s="2"/>
      <c r="CB18" s="4"/>
      <c r="CC18" s="200" t="s">
        <v>124</v>
      </c>
      <c r="CD18" s="207">
        <f t="shared" ref="CD18:CD21" si="8">B28+J28+R28+Z28+AH28+AP28+AX28+BF28+BN28+BV28+C28+S28+AI28+AQ28+BG28+BO28</f>
        <v>179.54</v>
      </c>
      <c r="CE18" s="208"/>
      <c r="CF18" s="203">
        <f t="shared" si="7"/>
        <v>609.14</v>
      </c>
      <c r="CG18" s="204">
        <f t="shared" ref="CG18:CG22" si="9">E28+M28+U28+AC28+AK28+AS28+BA28+BI28+BQ28+BY28</f>
        <v>619.59</v>
      </c>
      <c r="CH18" s="205"/>
      <c r="CI18" s="204">
        <f t="shared" ref="CI18:CI20" si="10">G28+O28+W28+AE28+AM28+AU28+BC28+BK28+BS28+CA28+X28+AV28+BL28+BT28+CB28</f>
        <v>464.91</v>
      </c>
      <c r="CJ18" s="206"/>
    </row>
    <row r="19" ht="30" customHeight="1" spans="1:88">
      <c r="A19" s="111"/>
      <c r="B19" s="2"/>
      <c r="C19" s="3"/>
      <c r="D19" s="108"/>
      <c r="E19" s="109"/>
      <c r="F19" s="110"/>
      <c r="G19" s="109"/>
      <c r="H19" s="110"/>
      <c r="I19" s="111"/>
      <c r="J19" s="128"/>
      <c r="K19" s="128"/>
      <c r="L19" s="128"/>
      <c r="M19" s="128"/>
      <c r="N19" s="128"/>
      <c r="O19" s="128"/>
      <c r="P19" s="128"/>
      <c r="Q19" s="111"/>
      <c r="R19" s="2"/>
      <c r="S19" s="3"/>
      <c r="T19" s="4"/>
      <c r="U19" s="2"/>
      <c r="V19" s="3"/>
      <c r="W19" s="2"/>
      <c r="X19" s="3"/>
      <c r="Y19" s="140"/>
      <c r="Z19" s="141"/>
      <c r="AA19" s="142"/>
      <c r="AB19" s="144"/>
      <c r="AC19" s="141"/>
      <c r="AD19" s="142"/>
      <c r="AE19" s="141"/>
      <c r="AF19" s="142"/>
      <c r="AG19" s="156"/>
      <c r="AH19" s="109"/>
      <c r="AI19" s="110"/>
      <c r="AJ19" s="108"/>
      <c r="AK19" s="109"/>
      <c r="AL19" s="110"/>
      <c r="AM19" s="109"/>
      <c r="AN19" s="110"/>
      <c r="AO19" s="111"/>
      <c r="AP19" s="2"/>
      <c r="AQ19" s="3"/>
      <c r="AR19" s="4"/>
      <c r="AS19" s="2"/>
      <c r="AT19" s="3"/>
      <c r="AU19" s="2"/>
      <c r="AV19" s="3"/>
      <c r="AW19" s="175"/>
      <c r="AX19" s="176"/>
      <c r="AY19" s="176"/>
      <c r="AZ19" s="176"/>
      <c r="BA19" s="176"/>
      <c r="BB19" s="176"/>
      <c r="BC19" s="176"/>
      <c r="BD19" s="176"/>
      <c r="BE19" s="111"/>
      <c r="BF19" s="109"/>
      <c r="BG19" s="110"/>
      <c r="BH19" s="108"/>
      <c r="BI19" s="109"/>
      <c r="BJ19" s="110"/>
      <c r="BK19" s="109"/>
      <c r="BL19" s="110"/>
      <c r="BM19" s="175"/>
      <c r="BN19" s="2"/>
      <c r="BO19" s="3"/>
      <c r="BP19" s="4"/>
      <c r="BQ19" s="2"/>
      <c r="BR19" s="3"/>
      <c r="BS19" s="2"/>
      <c r="BT19" s="3"/>
      <c r="BU19" s="111"/>
      <c r="BV19" s="2"/>
      <c r="BW19" s="3"/>
      <c r="BX19" s="4"/>
      <c r="BY19" s="2"/>
      <c r="BZ19" s="3"/>
      <c r="CA19" s="2"/>
      <c r="CB19" s="4"/>
      <c r="CC19" s="200" t="s">
        <v>125</v>
      </c>
      <c r="CD19" s="207">
        <f t="shared" si="8"/>
        <v>388.13</v>
      </c>
      <c r="CE19" s="208"/>
      <c r="CF19" s="203">
        <f t="shared" si="7"/>
        <v>298.8</v>
      </c>
      <c r="CG19" s="204">
        <f t="shared" si="9"/>
        <v>516.65</v>
      </c>
      <c r="CH19" s="205"/>
      <c r="CI19" s="204">
        <f t="shared" si="10"/>
        <v>581.47</v>
      </c>
      <c r="CJ19" s="206"/>
    </row>
    <row r="20" ht="35.45" customHeight="1" spans="1:88">
      <c r="A20" s="111"/>
      <c r="B20" s="2"/>
      <c r="C20" s="3"/>
      <c r="D20" s="108"/>
      <c r="E20" s="109"/>
      <c r="F20" s="110"/>
      <c r="G20" s="109"/>
      <c r="H20" s="110"/>
      <c r="I20" s="111"/>
      <c r="J20" s="128"/>
      <c r="K20" s="128"/>
      <c r="L20" s="128"/>
      <c r="M20" s="128"/>
      <c r="N20" s="128"/>
      <c r="O20" s="128"/>
      <c r="P20" s="128"/>
      <c r="Q20" s="111"/>
      <c r="R20" s="2"/>
      <c r="S20" s="3"/>
      <c r="T20" s="4"/>
      <c r="U20" s="2"/>
      <c r="V20" s="3"/>
      <c r="W20" s="2"/>
      <c r="X20" s="3"/>
      <c r="Y20" s="140"/>
      <c r="Z20" s="141"/>
      <c r="AA20" s="142"/>
      <c r="AB20" s="144"/>
      <c r="AC20" s="141"/>
      <c r="AD20" s="142"/>
      <c r="AE20" s="141"/>
      <c r="AF20" s="142"/>
      <c r="AG20" s="156"/>
      <c r="AH20" s="109"/>
      <c r="AI20" s="110"/>
      <c r="AJ20" s="108"/>
      <c r="AK20" s="109"/>
      <c r="AL20" s="110"/>
      <c r="AM20" s="109"/>
      <c r="AN20" s="110"/>
      <c r="AO20" s="111"/>
      <c r="AP20" s="2"/>
      <c r="AQ20" s="3"/>
      <c r="AR20" s="4"/>
      <c r="AS20" s="2"/>
      <c r="AT20" s="3"/>
      <c r="AU20" s="2"/>
      <c r="AV20" s="3"/>
      <c r="AW20" s="175"/>
      <c r="AX20" s="176"/>
      <c r="AY20" s="176"/>
      <c r="AZ20" s="176"/>
      <c r="BA20" s="176"/>
      <c r="BB20" s="176"/>
      <c r="BC20" s="176"/>
      <c r="BD20" s="176"/>
      <c r="BE20" s="111"/>
      <c r="BF20" s="109"/>
      <c r="BG20" s="110"/>
      <c r="BH20" s="108"/>
      <c r="BI20" s="109"/>
      <c r="BJ20" s="110"/>
      <c r="BK20" s="109"/>
      <c r="BL20" s="110"/>
      <c r="BM20" s="175"/>
      <c r="BN20" s="2"/>
      <c r="BO20" s="3"/>
      <c r="BP20" s="4"/>
      <c r="BQ20" s="2"/>
      <c r="BR20" s="3"/>
      <c r="BS20" s="2"/>
      <c r="BT20" s="3"/>
      <c r="BU20" s="111"/>
      <c r="BV20" s="2"/>
      <c r="BW20" s="3"/>
      <c r="BX20" s="4"/>
      <c r="BY20" s="2"/>
      <c r="BZ20" s="3"/>
      <c r="CA20" s="2"/>
      <c r="CB20" s="4"/>
      <c r="CC20" s="200" t="s">
        <v>126</v>
      </c>
      <c r="CD20" s="207">
        <f t="shared" si="8"/>
        <v>254.64</v>
      </c>
      <c r="CE20" s="208"/>
      <c r="CF20" s="203">
        <f t="shared" si="7"/>
        <v>317.4</v>
      </c>
      <c r="CG20" s="204">
        <f t="shared" si="9"/>
        <v>322.36</v>
      </c>
      <c r="CH20" s="205"/>
      <c r="CI20" s="204">
        <f t="shared" si="10"/>
        <v>333.58</v>
      </c>
      <c r="CJ20" s="206"/>
    </row>
    <row r="21" ht="39.6" customHeight="1" spans="1:88">
      <c r="A21" s="111"/>
      <c r="B21" s="2"/>
      <c r="C21" s="3"/>
      <c r="D21" s="108"/>
      <c r="E21" s="109"/>
      <c r="F21" s="110"/>
      <c r="G21" s="109"/>
      <c r="H21" s="110"/>
      <c r="I21" s="111"/>
      <c r="J21" s="128"/>
      <c r="K21" s="128"/>
      <c r="L21" s="128"/>
      <c r="M21" s="128"/>
      <c r="N21" s="128"/>
      <c r="O21" s="128"/>
      <c r="P21" s="128"/>
      <c r="Q21" s="111"/>
      <c r="R21" s="2"/>
      <c r="S21" s="3"/>
      <c r="T21" s="4"/>
      <c r="U21" s="2"/>
      <c r="V21" s="3"/>
      <c r="W21" s="2"/>
      <c r="X21" s="3"/>
      <c r="Y21" s="140"/>
      <c r="Z21" s="141"/>
      <c r="AA21" s="142"/>
      <c r="AB21" s="144"/>
      <c r="AC21" s="141"/>
      <c r="AD21" s="142"/>
      <c r="AE21" s="141"/>
      <c r="AF21" s="142"/>
      <c r="AG21" s="156"/>
      <c r="AH21" s="109"/>
      <c r="AI21" s="110"/>
      <c r="AJ21" s="108"/>
      <c r="AK21" s="109"/>
      <c r="AL21" s="110"/>
      <c r="AM21" s="109"/>
      <c r="AN21" s="110"/>
      <c r="AO21" s="111"/>
      <c r="AP21" s="2"/>
      <c r="AQ21" s="3"/>
      <c r="AR21" s="4"/>
      <c r="AS21" s="2"/>
      <c r="AT21" s="3"/>
      <c r="AU21" s="2"/>
      <c r="AV21" s="3"/>
      <c r="AW21" s="175"/>
      <c r="AX21" s="176"/>
      <c r="AY21" s="176"/>
      <c r="AZ21" s="176"/>
      <c r="BA21" s="176"/>
      <c r="BB21" s="176"/>
      <c r="BC21" s="176"/>
      <c r="BD21" s="176"/>
      <c r="BE21" s="111"/>
      <c r="BF21" s="109"/>
      <c r="BG21" s="110"/>
      <c r="BH21" s="108"/>
      <c r="BI21" s="109"/>
      <c r="BJ21" s="110"/>
      <c r="BK21" s="109"/>
      <c r="BL21" s="110"/>
      <c r="BM21" s="175"/>
      <c r="BN21" s="2"/>
      <c r="BO21" s="3"/>
      <c r="BP21" s="4"/>
      <c r="BQ21" s="2"/>
      <c r="BR21" s="3"/>
      <c r="BS21" s="2"/>
      <c r="BT21" s="3"/>
      <c r="BU21" s="111"/>
      <c r="BV21" s="2"/>
      <c r="BW21" s="3"/>
      <c r="BX21" s="4"/>
      <c r="BY21" s="2"/>
      <c r="BZ21" s="3"/>
      <c r="CA21" s="2"/>
      <c r="CB21" s="4"/>
      <c r="CC21" s="200" t="s">
        <v>127</v>
      </c>
      <c r="CD21" s="207">
        <f t="shared" si="8"/>
        <v>2797.7333</v>
      </c>
      <c r="CE21" s="208"/>
      <c r="CF21" s="203">
        <f t="shared" si="7"/>
        <v>2995.66</v>
      </c>
      <c r="CG21" s="204">
        <f>E31+M31+U31+AC31+AK31+AS31+BA31+BI31+BQ31+BY31+V31+AT31+BJ31+BR31-0.02</f>
        <v>3103.4</v>
      </c>
      <c r="CH21" s="205"/>
      <c r="CI21" s="204">
        <f>G31+O31+W31+AE31+AM31+AU31+BC31+BK31+BS31+CA31+X31+AV31+BL31+BT31+CB31-28.2</f>
        <v>3053.4</v>
      </c>
      <c r="CJ21" s="206"/>
    </row>
    <row r="22" ht="30" customHeight="1" spans="1:88">
      <c r="A22" s="111"/>
      <c r="B22" s="2"/>
      <c r="C22" s="3"/>
      <c r="D22" s="108"/>
      <c r="E22" s="109"/>
      <c r="F22" s="110"/>
      <c r="G22" s="109"/>
      <c r="H22" s="110"/>
      <c r="I22" s="111"/>
      <c r="J22" s="128"/>
      <c r="K22" s="128"/>
      <c r="L22" s="128"/>
      <c r="M22" s="128"/>
      <c r="N22" s="128"/>
      <c r="O22" s="128"/>
      <c r="P22" s="128"/>
      <c r="Q22" s="111"/>
      <c r="R22" s="2"/>
      <c r="S22" s="3"/>
      <c r="T22" s="4"/>
      <c r="U22" s="2"/>
      <c r="V22" s="3"/>
      <c r="W22" s="2"/>
      <c r="X22" s="3"/>
      <c r="Y22" s="140"/>
      <c r="Z22" s="141"/>
      <c r="AA22" s="142"/>
      <c r="AB22" s="144"/>
      <c r="AC22" s="141"/>
      <c r="AD22" s="142"/>
      <c r="AE22" s="141"/>
      <c r="AF22" s="142"/>
      <c r="AG22" s="156"/>
      <c r="AH22" s="109"/>
      <c r="AI22" s="110"/>
      <c r="AJ22" s="108"/>
      <c r="AK22" s="109"/>
      <c r="AL22" s="110"/>
      <c r="AM22" s="109"/>
      <c r="AN22" s="110"/>
      <c r="AO22" s="111"/>
      <c r="AP22" s="2"/>
      <c r="AQ22" s="3"/>
      <c r="AR22" s="4"/>
      <c r="AS22" s="2"/>
      <c r="AT22" s="3"/>
      <c r="AU22" s="2"/>
      <c r="AV22" s="3"/>
      <c r="AW22" s="175"/>
      <c r="AX22" s="176"/>
      <c r="AY22" s="176"/>
      <c r="AZ22" s="176"/>
      <c r="BA22" s="176"/>
      <c r="BB22" s="176"/>
      <c r="BC22" s="176"/>
      <c r="BD22" s="176"/>
      <c r="BE22" s="111"/>
      <c r="BF22" s="109"/>
      <c r="BG22" s="110"/>
      <c r="BH22" s="108"/>
      <c r="BI22" s="109"/>
      <c r="BJ22" s="110"/>
      <c r="BK22" s="109"/>
      <c r="BL22" s="110"/>
      <c r="BM22" s="175"/>
      <c r="BN22" s="2"/>
      <c r="BO22" s="3"/>
      <c r="BP22" s="4"/>
      <c r="BQ22" s="2"/>
      <c r="BR22" s="3"/>
      <c r="BS22" s="2"/>
      <c r="BT22" s="3"/>
      <c r="BU22" s="111"/>
      <c r="BV22" s="2"/>
      <c r="BW22" s="3"/>
      <c r="BX22" s="4"/>
      <c r="BY22" s="2"/>
      <c r="BZ22" s="3"/>
      <c r="CA22" s="2"/>
      <c r="CB22" s="4"/>
      <c r="CC22" s="210" t="s">
        <v>128</v>
      </c>
      <c r="CD22" s="211">
        <f>B32+J32+R32+Z32+AH32+AP32+AX32+BF32+BN32+BV32</f>
        <v>5173.6499</v>
      </c>
      <c r="CE22" s="212"/>
      <c r="CF22" s="196">
        <f t="shared" si="7"/>
        <v>4206.89</v>
      </c>
      <c r="CG22" s="197">
        <f t="shared" si="9"/>
        <v>5069.83</v>
      </c>
      <c r="CH22" s="198"/>
      <c r="CI22" s="197">
        <f>G32+O32+W32+AE32+AM32+AU32+BC32+BK32+BS32+CA32</f>
        <v>2755.48</v>
      </c>
      <c r="CJ22" s="199"/>
    </row>
    <row r="23" ht="30" customHeight="1" spans="1:88">
      <c r="A23" s="111"/>
      <c r="B23" s="2"/>
      <c r="C23" s="3"/>
      <c r="D23" s="108"/>
      <c r="E23" s="109"/>
      <c r="F23" s="110"/>
      <c r="G23" s="109"/>
      <c r="H23" s="110"/>
      <c r="I23" s="111"/>
      <c r="J23" s="128"/>
      <c r="K23" s="128"/>
      <c r="L23" s="128"/>
      <c r="M23" s="128"/>
      <c r="N23" s="128"/>
      <c r="O23" s="128"/>
      <c r="P23" s="128"/>
      <c r="Q23" s="111"/>
      <c r="R23" s="2"/>
      <c r="S23" s="3"/>
      <c r="T23" s="4"/>
      <c r="U23" s="2"/>
      <c r="V23" s="3"/>
      <c r="W23" s="2"/>
      <c r="X23" s="3"/>
      <c r="Y23" s="140"/>
      <c r="Z23" s="141"/>
      <c r="AA23" s="142"/>
      <c r="AB23" s="144"/>
      <c r="AC23" s="141"/>
      <c r="AD23" s="142"/>
      <c r="AE23" s="141"/>
      <c r="AF23" s="142"/>
      <c r="AG23" s="156"/>
      <c r="AH23" s="109"/>
      <c r="AI23" s="110"/>
      <c r="AJ23" s="108"/>
      <c r="AK23" s="109"/>
      <c r="AL23" s="110"/>
      <c r="AM23" s="109"/>
      <c r="AN23" s="110"/>
      <c r="AO23" s="111"/>
      <c r="AP23" s="2"/>
      <c r="AQ23" s="3"/>
      <c r="AR23" s="4"/>
      <c r="AS23" s="2"/>
      <c r="AT23" s="3"/>
      <c r="AU23" s="2"/>
      <c r="AV23" s="3"/>
      <c r="AW23" s="175"/>
      <c r="AX23" s="176"/>
      <c r="AY23" s="176"/>
      <c r="AZ23" s="176"/>
      <c r="BA23" s="176"/>
      <c r="BB23" s="176"/>
      <c r="BC23" s="176"/>
      <c r="BD23" s="176"/>
      <c r="BE23" s="111"/>
      <c r="BF23" s="109"/>
      <c r="BG23" s="110"/>
      <c r="BH23" s="108"/>
      <c r="BI23" s="109"/>
      <c r="BJ23" s="110"/>
      <c r="BK23" s="109"/>
      <c r="BL23" s="110"/>
      <c r="BM23" s="175"/>
      <c r="BN23" s="2"/>
      <c r="BO23" s="3"/>
      <c r="BP23" s="4"/>
      <c r="BQ23" s="2"/>
      <c r="BR23" s="3"/>
      <c r="BS23" s="2"/>
      <c r="BT23" s="3"/>
      <c r="BU23" s="111"/>
      <c r="BV23" s="2"/>
      <c r="BW23" s="3"/>
      <c r="BX23" s="4"/>
      <c r="BY23" s="2"/>
      <c r="BZ23" s="3"/>
      <c r="CA23" s="2"/>
      <c r="CB23" s="4"/>
      <c r="CC23" s="210" t="s">
        <v>129</v>
      </c>
      <c r="CD23" s="194">
        <f>B33+J33+R33+BV33+BN33+BF33+AX33+AP33+AH33+Z33</f>
        <v>31603.04</v>
      </c>
      <c r="CE23" s="195"/>
      <c r="CF23" s="196">
        <f>D33+L33+T33+AB33+AJ33+AR33+AZ33+BH33+BP33+BX33-0.01</f>
        <v>24607.06</v>
      </c>
      <c r="CG23" s="197">
        <f>E33+M33+U33+AC33+AK33+AS33+BA33+BI33+BQ33+BY33-0.02</f>
        <v>45892.946451</v>
      </c>
      <c r="CH23" s="198"/>
      <c r="CI23" s="197">
        <f>G33+O33+W33+AE33+AM33+AU33+BC33+BK33+BS33+CA33-0.01</f>
        <v>39825.508778</v>
      </c>
      <c r="CJ23" s="199"/>
    </row>
    <row r="24" ht="33.6" customHeight="1" spans="1:88">
      <c r="A24" s="111"/>
      <c r="B24" s="2"/>
      <c r="C24" s="3"/>
      <c r="D24" s="108"/>
      <c r="E24" s="109"/>
      <c r="F24" s="110"/>
      <c r="G24" s="109"/>
      <c r="H24" s="110"/>
      <c r="I24" s="111"/>
      <c r="J24" s="128"/>
      <c r="K24" s="128"/>
      <c r="L24" s="128"/>
      <c r="M24" s="128"/>
      <c r="N24" s="128"/>
      <c r="O24" s="128"/>
      <c r="P24" s="128"/>
      <c r="Q24" s="111"/>
      <c r="R24" s="2"/>
      <c r="S24" s="3"/>
      <c r="T24" s="4"/>
      <c r="U24" s="2"/>
      <c r="V24" s="3"/>
      <c r="W24" s="2"/>
      <c r="X24" s="3"/>
      <c r="Y24" s="140"/>
      <c r="Z24" s="141"/>
      <c r="AA24" s="142"/>
      <c r="AB24" s="144"/>
      <c r="AC24" s="141"/>
      <c r="AD24" s="142"/>
      <c r="AE24" s="141"/>
      <c r="AF24" s="142"/>
      <c r="AG24" s="156"/>
      <c r="AH24" s="109"/>
      <c r="AI24" s="110"/>
      <c r="AJ24" s="108"/>
      <c r="AK24" s="109"/>
      <c r="AL24" s="110"/>
      <c r="AM24" s="109"/>
      <c r="AN24" s="110"/>
      <c r="AO24" s="111"/>
      <c r="AP24" s="2"/>
      <c r="AQ24" s="3"/>
      <c r="AR24" s="4"/>
      <c r="AS24" s="2"/>
      <c r="AT24" s="3"/>
      <c r="AU24" s="2"/>
      <c r="AV24" s="3"/>
      <c r="AW24" s="175"/>
      <c r="AX24" s="176"/>
      <c r="AY24" s="176"/>
      <c r="AZ24" s="176"/>
      <c r="BA24" s="176"/>
      <c r="BB24" s="176"/>
      <c r="BC24" s="176"/>
      <c r="BD24" s="176"/>
      <c r="BE24" s="111"/>
      <c r="BF24" s="109"/>
      <c r="BG24" s="110"/>
      <c r="BH24" s="108"/>
      <c r="BI24" s="109"/>
      <c r="BJ24" s="110"/>
      <c r="BK24" s="109"/>
      <c r="BL24" s="110"/>
      <c r="BM24" s="175"/>
      <c r="BN24" s="2"/>
      <c r="BO24" s="3"/>
      <c r="BP24" s="4"/>
      <c r="BQ24" s="2"/>
      <c r="BR24" s="3"/>
      <c r="BS24" s="2"/>
      <c r="BT24" s="3"/>
      <c r="BU24" s="111"/>
      <c r="BV24" s="2"/>
      <c r="BW24" s="3"/>
      <c r="BX24" s="4"/>
      <c r="BY24" s="2"/>
      <c r="BZ24" s="3"/>
      <c r="CA24" s="2"/>
      <c r="CB24" s="4"/>
      <c r="CC24" s="213" t="s">
        <v>130</v>
      </c>
      <c r="CD24" s="93" t="s">
        <v>131</v>
      </c>
      <c r="CE24" s="93" t="s">
        <v>132</v>
      </c>
      <c r="CF24" s="116" t="s">
        <v>133</v>
      </c>
      <c r="CG24" s="117"/>
      <c r="CH24" s="93" t="s">
        <v>134</v>
      </c>
      <c r="CI24" s="93" t="s">
        <v>135</v>
      </c>
      <c r="CJ24" s="214" t="s">
        <v>136</v>
      </c>
    </row>
    <row r="25" ht="30" customHeight="1" spans="1:88">
      <c r="A25" s="111"/>
      <c r="B25" s="2"/>
      <c r="C25" s="3"/>
      <c r="D25" s="108"/>
      <c r="E25" s="109"/>
      <c r="F25" s="110"/>
      <c r="G25" s="109"/>
      <c r="H25" s="110"/>
      <c r="I25" s="111"/>
      <c r="J25" s="128"/>
      <c r="K25" s="128"/>
      <c r="L25" s="128"/>
      <c r="M25" s="128"/>
      <c r="N25" s="128"/>
      <c r="O25" s="128"/>
      <c r="P25" s="128"/>
      <c r="Q25" s="111"/>
      <c r="R25" s="2"/>
      <c r="S25" s="3"/>
      <c r="T25" s="4"/>
      <c r="U25" s="2"/>
      <c r="V25" s="3"/>
      <c r="W25" s="2"/>
      <c r="X25" s="3"/>
      <c r="Y25" s="140"/>
      <c r="Z25" s="141"/>
      <c r="AA25" s="142"/>
      <c r="AB25" s="144"/>
      <c r="AC25" s="141"/>
      <c r="AD25" s="142"/>
      <c r="AE25" s="141"/>
      <c r="AF25" s="142"/>
      <c r="AG25" s="156"/>
      <c r="AH25" s="109"/>
      <c r="AI25" s="110"/>
      <c r="AJ25" s="108"/>
      <c r="AK25" s="109"/>
      <c r="AL25" s="110"/>
      <c r="AM25" s="109"/>
      <c r="AN25" s="110"/>
      <c r="AO25" s="111"/>
      <c r="AP25" s="2"/>
      <c r="AQ25" s="3"/>
      <c r="AR25" s="4"/>
      <c r="AS25" s="2"/>
      <c r="AT25" s="3"/>
      <c r="AU25" s="2"/>
      <c r="AV25" s="3"/>
      <c r="AW25" s="175"/>
      <c r="AX25" s="176"/>
      <c r="AY25" s="176"/>
      <c r="AZ25" s="176"/>
      <c r="BA25" s="176"/>
      <c r="BB25" s="176"/>
      <c r="BC25" s="176"/>
      <c r="BD25" s="176"/>
      <c r="BE25" s="111"/>
      <c r="BF25" s="109"/>
      <c r="BG25" s="110"/>
      <c r="BH25" s="108"/>
      <c r="BI25" s="109"/>
      <c r="BJ25" s="110"/>
      <c r="BK25" s="109"/>
      <c r="BL25" s="110"/>
      <c r="BM25" s="175"/>
      <c r="BN25" s="2"/>
      <c r="BO25" s="3"/>
      <c r="BP25" s="4"/>
      <c r="BQ25" s="2"/>
      <c r="BR25" s="3"/>
      <c r="BS25" s="2"/>
      <c r="BT25" s="3"/>
      <c r="BU25" s="111"/>
      <c r="BV25" s="2"/>
      <c r="BW25" s="3"/>
      <c r="BX25" s="4"/>
      <c r="BY25" s="2"/>
      <c r="BZ25" s="3"/>
      <c r="CA25" s="2"/>
      <c r="CB25" s="4"/>
      <c r="CC25" s="213" t="s">
        <v>137</v>
      </c>
      <c r="CD25" s="93" t="s">
        <v>138</v>
      </c>
      <c r="CE25" s="93" t="s">
        <v>138</v>
      </c>
      <c r="CF25" s="118"/>
      <c r="CG25" s="119"/>
      <c r="CH25" s="215" t="s">
        <v>139</v>
      </c>
      <c r="CI25" s="215" t="s">
        <v>139</v>
      </c>
      <c r="CJ25" s="214"/>
    </row>
    <row r="26" ht="30" customHeight="1" spans="1:88">
      <c r="A26" s="112" t="s">
        <v>140</v>
      </c>
      <c r="B26" s="5">
        <v>415.8003</v>
      </c>
      <c r="C26" s="6"/>
      <c r="D26" s="108">
        <v>499.4</v>
      </c>
      <c r="E26" s="109">
        <v>499.4</v>
      </c>
      <c r="F26" s="110"/>
      <c r="G26" s="109"/>
      <c r="H26" s="110"/>
      <c r="I26" s="106" t="s">
        <v>141</v>
      </c>
      <c r="Q26" s="106" t="s">
        <v>141</v>
      </c>
      <c r="R26" s="5"/>
      <c r="S26" s="6"/>
      <c r="T26" s="127"/>
      <c r="U26" s="5"/>
      <c r="V26" s="6"/>
      <c r="W26" s="5"/>
      <c r="X26" s="6"/>
      <c r="Y26" s="106" t="s">
        <v>141</v>
      </c>
      <c r="Z26" s="5">
        <v>0</v>
      </c>
      <c r="AA26" s="6"/>
      <c r="AB26" s="127"/>
      <c r="AC26" s="5">
        <v>0</v>
      </c>
      <c r="AD26" s="6"/>
      <c r="AE26" s="5">
        <v>0</v>
      </c>
      <c r="AF26" s="6"/>
      <c r="AG26" s="157" t="s">
        <v>141</v>
      </c>
      <c r="AH26" s="109"/>
      <c r="AI26" s="110"/>
      <c r="AJ26" s="108"/>
      <c r="AK26" s="109"/>
      <c r="AL26" s="110"/>
      <c r="AM26" s="109"/>
      <c r="AN26" s="110"/>
      <c r="AO26" s="106" t="s">
        <v>141</v>
      </c>
      <c r="AP26" s="5"/>
      <c r="AQ26" s="6"/>
      <c r="AR26" s="127"/>
      <c r="AS26" s="5"/>
      <c r="AT26" s="6"/>
      <c r="AU26" s="5"/>
      <c r="AV26" s="6"/>
      <c r="BE26" s="106" t="s">
        <v>141</v>
      </c>
      <c r="BF26" s="109"/>
      <c r="BG26" s="110"/>
      <c r="BH26" s="108"/>
      <c r="BI26" s="109"/>
      <c r="BJ26" s="110"/>
      <c r="BK26" s="109"/>
      <c r="BL26" s="110"/>
      <c r="BM26" s="1"/>
      <c r="BN26" s="2"/>
      <c r="BO26" s="3"/>
      <c r="BP26" s="4"/>
      <c r="BQ26" s="5"/>
      <c r="BR26" s="6"/>
      <c r="BS26" s="2"/>
      <c r="BT26" s="3"/>
      <c r="BU26" s="106" t="s">
        <v>141</v>
      </c>
      <c r="BV26" s="5"/>
      <c r="BW26" s="6"/>
      <c r="BX26" s="127"/>
      <c r="BY26" s="5"/>
      <c r="BZ26" s="6"/>
      <c r="CA26" s="5"/>
      <c r="CB26" s="127"/>
      <c r="CC26" s="216"/>
      <c r="CD26" s="97"/>
      <c r="CE26" s="97"/>
      <c r="CF26" s="98"/>
      <c r="CG26" s="100"/>
      <c r="CH26" s="97"/>
      <c r="CI26" s="97"/>
      <c r="CJ26" s="217"/>
    </row>
    <row r="27" ht="30" customHeight="1" spans="1:88">
      <c r="A27" s="102" t="s">
        <v>123</v>
      </c>
      <c r="B27" s="5">
        <f>SUM(B28:C31)</f>
        <v>2024.1</v>
      </c>
      <c r="C27" s="6"/>
      <c r="D27" s="108">
        <v>1897.45</v>
      </c>
      <c r="E27" s="109">
        <v>2054.61</v>
      </c>
      <c r="F27" s="110"/>
      <c r="G27" s="109">
        <v>2054.61</v>
      </c>
      <c r="H27" s="110"/>
      <c r="I27" s="102" t="s">
        <v>123</v>
      </c>
      <c r="J27" s="129">
        <v>489.7696</v>
      </c>
      <c r="K27" s="130"/>
      <c r="L27" s="131">
        <v>275.81</v>
      </c>
      <c r="M27" s="132">
        <v>275.81</v>
      </c>
      <c r="N27" s="133"/>
      <c r="O27" s="132">
        <v>176.09</v>
      </c>
      <c r="P27" s="133"/>
      <c r="Q27" s="102" t="s">
        <v>123</v>
      </c>
      <c r="R27" s="5">
        <v>25.12</v>
      </c>
      <c r="S27" s="6"/>
      <c r="T27" s="108">
        <v>18.86</v>
      </c>
      <c r="U27" s="109">
        <v>25.96</v>
      </c>
      <c r="V27" s="110"/>
      <c r="W27" s="5">
        <v>25.96</v>
      </c>
      <c r="X27" s="6"/>
      <c r="Y27" s="145" t="s">
        <v>123</v>
      </c>
      <c r="Z27" s="146">
        <v>76.21</v>
      </c>
      <c r="AA27" s="146"/>
      <c r="AB27" s="146">
        <v>135.37</v>
      </c>
      <c r="AC27" s="146">
        <v>77.61</v>
      </c>
      <c r="AD27" s="146"/>
      <c r="AE27" s="146">
        <v>72.2</v>
      </c>
      <c r="AF27" s="146"/>
      <c r="AG27" s="158" t="s">
        <v>123</v>
      </c>
      <c r="AH27" s="109">
        <v>119.5737</v>
      </c>
      <c r="AI27" s="110"/>
      <c r="AJ27" s="108">
        <v>176.62</v>
      </c>
      <c r="AK27" s="109">
        <v>178.97</v>
      </c>
      <c r="AL27" s="110"/>
      <c r="AM27" s="109">
        <f>SUM(AM28:AN31)</f>
        <v>178.97</v>
      </c>
      <c r="AN27" s="110"/>
      <c r="AO27" s="169" t="s">
        <v>123</v>
      </c>
      <c r="AP27" s="5">
        <f>SUM(AP28:AQ31)</f>
        <v>37.93</v>
      </c>
      <c r="AQ27" s="6"/>
      <c r="AR27" s="127">
        <v>3.88</v>
      </c>
      <c r="AS27" s="5">
        <v>31.57</v>
      </c>
      <c r="AT27" s="6"/>
      <c r="AU27" s="5">
        <v>11.25</v>
      </c>
      <c r="AV27" s="6"/>
      <c r="AW27" s="102" t="s">
        <v>123</v>
      </c>
      <c r="AX27" s="5">
        <f>SUM(AX28:AY31)</f>
        <v>88.76</v>
      </c>
      <c r="AY27" s="6"/>
      <c r="AZ27" s="127">
        <v>118</v>
      </c>
      <c r="BA27" s="5">
        <v>102.19</v>
      </c>
      <c r="BB27" s="6"/>
      <c r="BC27" s="5">
        <v>102.19</v>
      </c>
      <c r="BD27" s="6"/>
      <c r="BE27" s="102" t="s">
        <v>123</v>
      </c>
      <c r="BF27" s="109">
        <v>99.84</v>
      </c>
      <c r="BG27" s="110"/>
      <c r="BH27" s="108">
        <v>94.24</v>
      </c>
      <c r="BI27" s="109">
        <v>219.45</v>
      </c>
      <c r="BJ27" s="110"/>
      <c r="BK27" s="109">
        <v>219.45</v>
      </c>
      <c r="BL27" s="110"/>
      <c r="BM27" s="169" t="s">
        <v>123</v>
      </c>
      <c r="BN27" s="5">
        <v>511.47</v>
      </c>
      <c r="BO27" s="6"/>
      <c r="BP27" s="127">
        <v>619.07</v>
      </c>
      <c r="BQ27" s="5">
        <v>1096.18</v>
      </c>
      <c r="BR27" s="6"/>
      <c r="BS27" s="5">
        <v>1092.98</v>
      </c>
      <c r="BT27" s="6"/>
      <c r="BU27" s="102" t="s">
        <v>123</v>
      </c>
      <c r="BV27" s="5">
        <v>147.27</v>
      </c>
      <c r="BW27" s="6"/>
      <c r="BX27" s="127">
        <v>881.7</v>
      </c>
      <c r="BY27" s="5">
        <v>499.67</v>
      </c>
      <c r="BZ27" s="6"/>
      <c r="CA27" s="5">
        <v>499.67</v>
      </c>
      <c r="CB27" s="127"/>
      <c r="CC27" s="218" t="s">
        <v>142</v>
      </c>
      <c r="CD27" s="219"/>
      <c r="CE27" s="219"/>
      <c r="CF27" s="219"/>
      <c r="CG27" s="219"/>
      <c r="CH27" s="219"/>
      <c r="CI27" s="219"/>
      <c r="CJ27" s="220"/>
    </row>
    <row r="28" ht="30" customHeight="1" spans="1:88">
      <c r="A28" s="105" t="s">
        <v>124</v>
      </c>
      <c r="B28" s="2">
        <v>78</v>
      </c>
      <c r="C28" s="3"/>
      <c r="D28" s="108">
        <v>78</v>
      </c>
      <c r="E28" s="109">
        <v>78</v>
      </c>
      <c r="F28" s="110"/>
      <c r="G28" s="109">
        <v>78</v>
      </c>
      <c r="H28" s="110"/>
      <c r="I28" s="105" t="s">
        <v>124</v>
      </c>
      <c r="J28" s="129">
        <v>10.79</v>
      </c>
      <c r="K28" s="130"/>
      <c r="L28" s="134">
        <v>262.28</v>
      </c>
      <c r="M28" s="129">
        <v>262.28</v>
      </c>
      <c r="N28" s="130"/>
      <c r="O28" s="129">
        <v>125</v>
      </c>
      <c r="P28" s="130"/>
      <c r="Q28" s="105" t="s">
        <v>124</v>
      </c>
      <c r="R28" s="2">
        <v>2.37</v>
      </c>
      <c r="S28" s="3"/>
      <c r="T28" s="4">
        <v>2</v>
      </c>
      <c r="U28" s="2">
        <v>2</v>
      </c>
      <c r="V28" s="3"/>
      <c r="W28" s="2">
        <v>2.46</v>
      </c>
      <c r="X28" s="3"/>
      <c r="Y28" s="105" t="s">
        <v>124</v>
      </c>
      <c r="Z28" s="139">
        <v>7.74</v>
      </c>
      <c r="AA28" s="139"/>
      <c r="AB28" s="139">
        <v>23.5</v>
      </c>
      <c r="AC28" s="139">
        <v>23.5</v>
      </c>
      <c r="AD28" s="139"/>
      <c r="AE28" s="139">
        <v>35.47</v>
      </c>
      <c r="AF28" s="139"/>
      <c r="AG28" s="155" t="s">
        <v>124</v>
      </c>
      <c r="AH28" s="109">
        <v>17.23</v>
      </c>
      <c r="AI28" s="110"/>
      <c r="AJ28" s="108">
        <v>152.22</v>
      </c>
      <c r="AK28" s="109">
        <v>163.34</v>
      </c>
      <c r="AL28" s="110"/>
      <c r="AM28" s="109">
        <v>159.82</v>
      </c>
      <c r="AN28" s="110"/>
      <c r="AO28" s="105" t="s">
        <v>124</v>
      </c>
      <c r="AP28" s="2">
        <v>0.04</v>
      </c>
      <c r="AQ28" s="3"/>
      <c r="AR28" s="170"/>
      <c r="AS28" s="171"/>
      <c r="AT28" s="172"/>
      <c r="AU28" s="171"/>
      <c r="AV28" s="172"/>
      <c r="AW28" s="105" t="s">
        <v>124</v>
      </c>
      <c r="AX28" s="109">
        <v>8.83</v>
      </c>
      <c r="AY28" s="110"/>
      <c r="AZ28" s="108">
        <v>11</v>
      </c>
      <c r="BA28" s="5">
        <v>8.35</v>
      </c>
      <c r="BB28" s="6"/>
      <c r="BC28" s="5">
        <v>8.35</v>
      </c>
      <c r="BD28" s="6"/>
      <c r="BE28" s="105" t="s">
        <v>124</v>
      </c>
      <c r="BF28" s="109">
        <v>15.5</v>
      </c>
      <c r="BG28" s="110"/>
      <c r="BH28" s="108">
        <v>10.14</v>
      </c>
      <c r="BI28" s="109">
        <v>12.12</v>
      </c>
      <c r="BJ28" s="110"/>
      <c r="BK28" s="109">
        <v>12.12</v>
      </c>
      <c r="BL28" s="110"/>
      <c r="BM28" s="105" t="s">
        <v>124</v>
      </c>
      <c r="BN28" s="2">
        <v>17.94</v>
      </c>
      <c r="BO28" s="3"/>
      <c r="BP28" s="4">
        <v>30</v>
      </c>
      <c r="BQ28" s="2">
        <v>30</v>
      </c>
      <c r="BR28" s="3"/>
      <c r="BS28" s="2">
        <v>22.81</v>
      </c>
      <c r="BT28" s="3"/>
      <c r="BU28" s="105" t="s">
        <v>124</v>
      </c>
      <c r="BV28" s="2">
        <v>21.1</v>
      </c>
      <c r="BW28" s="3"/>
      <c r="BX28" s="4">
        <v>40</v>
      </c>
      <c r="BY28" s="2">
        <v>40</v>
      </c>
      <c r="BZ28" s="3"/>
      <c r="CA28" s="2">
        <v>20.88</v>
      </c>
      <c r="CB28" s="3"/>
      <c r="CC28" s="124" t="s">
        <v>143</v>
      </c>
      <c r="CD28" s="124"/>
      <c r="CE28" s="124"/>
      <c r="CF28" s="124"/>
      <c r="CG28" s="124"/>
      <c r="CH28" s="124"/>
      <c r="CI28" s="124"/>
      <c r="CJ28" s="124"/>
    </row>
    <row r="29" ht="30" customHeight="1" spans="1:80">
      <c r="A29" s="106" t="s">
        <v>125</v>
      </c>
      <c r="B29" s="2">
        <v>144.39</v>
      </c>
      <c r="C29" s="3"/>
      <c r="D29" s="108">
        <v>80</v>
      </c>
      <c r="E29" s="109">
        <v>326.11</v>
      </c>
      <c r="F29" s="110"/>
      <c r="G29" s="109">
        <v>326.11</v>
      </c>
      <c r="H29" s="110"/>
      <c r="I29" s="106" t="s">
        <v>125</v>
      </c>
      <c r="J29" s="135">
        <v>23.61</v>
      </c>
      <c r="K29" s="136"/>
      <c r="L29" s="137">
        <v>2</v>
      </c>
      <c r="M29" s="135">
        <v>2</v>
      </c>
      <c r="N29" s="136"/>
      <c r="O29" s="135">
        <v>28.19</v>
      </c>
      <c r="P29" s="136"/>
      <c r="Q29" s="106" t="s">
        <v>125</v>
      </c>
      <c r="R29" s="2">
        <v>4.2</v>
      </c>
      <c r="S29" s="3"/>
      <c r="T29" s="4">
        <v>1.8</v>
      </c>
      <c r="U29" s="2">
        <v>1.8</v>
      </c>
      <c r="V29" s="3"/>
      <c r="W29" s="2">
        <v>6.7</v>
      </c>
      <c r="X29" s="3"/>
      <c r="Y29" s="106" t="s">
        <v>125</v>
      </c>
      <c r="Z29" s="139">
        <v>6.03</v>
      </c>
      <c r="AA29" s="139"/>
      <c r="AB29" s="139">
        <v>2</v>
      </c>
      <c r="AC29" s="139">
        <v>2</v>
      </c>
      <c r="AD29" s="139"/>
      <c r="AE29" s="139">
        <v>3.03</v>
      </c>
      <c r="AF29" s="139"/>
      <c r="AG29" s="157" t="s">
        <v>125</v>
      </c>
      <c r="AH29" s="109">
        <v>0</v>
      </c>
      <c r="AI29" s="110"/>
      <c r="AJ29" s="108"/>
      <c r="AK29" s="109"/>
      <c r="AL29" s="110"/>
      <c r="AM29" s="109">
        <v>3.52</v>
      </c>
      <c r="AN29" s="110"/>
      <c r="AO29" s="106" t="s">
        <v>125</v>
      </c>
      <c r="AP29" s="2">
        <v>2.76</v>
      </c>
      <c r="AQ29" s="3"/>
      <c r="AR29" s="170"/>
      <c r="AS29" s="171"/>
      <c r="AT29" s="172"/>
      <c r="AU29" s="109">
        <v>3.22</v>
      </c>
      <c r="AV29" s="110"/>
      <c r="AW29" s="105" t="s">
        <v>125</v>
      </c>
      <c r="AX29" s="109">
        <v>18.47</v>
      </c>
      <c r="AY29" s="110"/>
      <c r="AZ29" s="108">
        <v>21</v>
      </c>
      <c r="BA29" s="5">
        <v>26.9</v>
      </c>
      <c r="BB29" s="6"/>
      <c r="BC29" s="5">
        <v>26.9</v>
      </c>
      <c r="BD29" s="6"/>
      <c r="BE29" s="106" t="s">
        <v>125</v>
      </c>
      <c r="BF29" s="109">
        <v>35.58</v>
      </c>
      <c r="BG29" s="110"/>
      <c r="BH29" s="108">
        <v>12</v>
      </c>
      <c r="BI29" s="109">
        <v>7.84</v>
      </c>
      <c r="BJ29" s="110"/>
      <c r="BK29" s="109">
        <v>7.84</v>
      </c>
      <c r="BL29" s="110"/>
      <c r="BM29" s="106" t="s">
        <v>125</v>
      </c>
      <c r="BN29" s="2">
        <f>28.09+81.18+2</f>
        <v>111.27</v>
      </c>
      <c r="BO29" s="3"/>
      <c r="BP29" s="4">
        <v>130</v>
      </c>
      <c r="BQ29" s="2">
        <v>130</v>
      </c>
      <c r="BR29" s="3"/>
      <c r="BS29" s="2">
        <f>35.24+78.82+11.88</f>
        <v>125.94</v>
      </c>
      <c r="BT29" s="3"/>
      <c r="BU29" s="106" t="s">
        <v>125</v>
      </c>
      <c r="BV29" s="2">
        <v>41.82</v>
      </c>
      <c r="BW29" s="3"/>
      <c r="BX29" s="4">
        <v>50</v>
      </c>
      <c r="BY29" s="2">
        <v>20</v>
      </c>
      <c r="BZ29" s="3"/>
      <c r="CA29" s="2">
        <v>50.02</v>
      </c>
      <c r="CB29" s="3"/>
    </row>
    <row r="30" ht="30" customHeight="1" spans="1:80">
      <c r="A30" s="105" t="s">
        <v>126</v>
      </c>
      <c r="B30" s="2">
        <v>170</v>
      </c>
      <c r="C30" s="3"/>
      <c r="D30" s="108">
        <v>200</v>
      </c>
      <c r="E30" s="109">
        <v>200</v>
      </c>
      <c r="F30" s="110"/>
      <c r="G30" s="109">
        <v>200</v>
      </c>
      <c r="H30" s="110"/>
      <c r="I30" s="105" t="s">
        <v>126</v>
      </c>
      <c r="J30" s="135">
        <v>31.78</v>
      </c>
      <c r="K30" s="136"/>
      <c r="L30" s="137">
        <v>0</v>
      </c>
      <c r="M30" s="135">
        <v>0</v>
      </c>
      <c r="N30" s="136"/>
      <c r="O30" s="135">
        <v>32.37</v>
      </c>
      <c r="P30" s="136"/>
      <c r="Q30" s="105" t="s">
        <v>126</v>
      </c>
      <c r="R30" s="2">
        <v>1.95</v>
      </c>
      <c r="S30" s="3"/>
      <c r="T30" s="4">
        <v>0</v>
      </c>
      <c r="U30" s="2">
        <v>0</v>
      </c>
      <c r="V30" s="3"/>
      <c r="W30" s="2">
        <v>0</v>
      </c>
      <c r="X30" s="3"/>
      <c r="Y30" s="106" t="s">
        <v>126</v>
      </c>
      <c r="Z30" s="139">
        <v>15.71</v>
      </c>
      <c r="AA30" s="139"/>
      <c r="AB30" s="139">
        <v>25</v>
      </c>
      <c r="AC30" s="139">
        <v>25</v>
      </c>
      <c r="AD30" s="139"/>
      <c r="AE30" s="139">
        <v>2.73</v>
      </c>
      <c r="AF30" s="139"/>
      <c r="AG30" s="155" t="s">
        <v>126</v>
      </c>
      <c r="AH30" s="109">
        <v>13.01</v>
      </c>
      <c r="AI30" s="110"/>
      <c r="AJ30" s="108">
        <v>15</v>
      </c>
      <c r="AK30" s="109">
        <v>10.67</v>
      </c>
      <c r="AL30" s="110"/>
      <c r="AM30" s="109">
        <v>10.67</v>
      </c>
      <c r="AN30" s="110"/>
      <c r="AO30" s="105" t="s">
        <v>126</v>
      </c>
      <c r="AP30" s="2"/>
      <c r="AQ30" s="3"/>
      <c r="AR30" s="170"/>
      <c r="AS30" s="171"/>
      <c r="AT30" s="172"/>
      <c r="AU30" s="171"/>
      <c r="AV30" s="172"/>
      <c r="AW30" s="105" t="s">
        <v>126</v>
      </c>
      <c r="AX30" s="109">
        <v>6.23</v>
      </c>
      <c r="AY30" s="110"/>
      <c r="AZ30" s="108">
        <v>13</v>
      </c>
      <c r="BA30" s="5">
        <v>3.86</v>
      </c>
      <c r="BB30" s="6"/>
      <c r="BC30" s="5">
        <v>3.86</v>
      </c>
      <c r="BD30" s="6"/>
      <c r="BE30" s="105" t="s">
        <v>126</v>
      </c>
      <c r="BF30" s="109">
        <v>5</v>
      </c>
      <c r="BG30" s="110"/>
      <c r="BH30" s="108">
        <v>2</v>
      </c>
      <c r="BI30" s="109">
        <v>60.33</v>
      </c>
      <c r="BJ30" s="110"/>
      <c r="BK30" s="109">
        <v>60.33</v>
      </c>
      <c r="BL30" s="110"/>
      <c r="BM30" s="105" t="s">
        <v>126</v>
      </c>
      <c r="BN30" s="2">
        <v>4.71</v>
      </c>
      <c r="BO30" s="3"/>
      <c r="BP30" s="4">
        <v>40</v>
      </c>
      <c r="BQ30" s="2">
        <v>16.67</v>
      </c>
      <c r="BR30" s="3"/>
      <c r="BS30" s="2">
        <v>16.67</v>
      </c>
      <c r="BT30" s="3"/>
      <c r="BU30" s="105" t="s">
        <v>126</v>
      </c>
      <c r="BV30" s="2">
        <v>6.25</v>
      </c>
      <c r="BW30" s="3"/>
      <c r="BX30" s="4">
        <v>22.4</v>
      </c>
      <c r="BY30" s="2">
        <v>5.83</v>
      </c>
      <c r="BZ30" s="3"/>
      <c r="CA30" s="2">
        <v>6.95</v>
      </c>
      <c r="CB30" s="3"/>
    </row>
    <row r="31" ht="30" customHeight="1" spans="1:80">
      <c r="A31" s="105" t="s">
        <v>127</v>
      </c>
      <c r="B31" s="2"/>
      <c r="C31" s="113">
        <v>1631.71</v>
      </c>
      <c r="D31" s="108">
        <v>1539.45</v>
      </c>
      <c r="E31" s="109">
        <v>1450.5</v>
      </c>
      <c r="F31" s="110"/>
      <c r="G31" s="109">
        <v>1450.5</v>
      </c>
      <c r="H31" s="110"/>
      <c r="I31" s="105" t="s">
        <v>127</v>
      </c>
      <c r="J31" s="135">
        <f>J27-J28-J30-J29</f>
        <v>423.5896</v>
      </c>
      <c r="K31" s="136"/>
      <c r="L31" s="137">
        <f>L27-L28-L30-L29</f>
        <v>11.53</v>
      </c>
      <c r="M31" s="135">
        <f>M27-M28-M30-M29</f>
        <v>11.53</v>
      </c>
      <c r="N31" s="136"/>
      <c r="O31" s="135">
        <f>O27-O28-O30</f>
        <v>18.72</v>
      </c>
      <c r="P31" s="136"/>
      <c r="Q31" s="105" t="s">
        <v>127</v>
      </c>
      <c r="R31" s="2"/>
      <c r="S31" s="3">
        <v>16.6</v>
      </c>
      <c r="T31" s="4">
        <v>15.06</v>
      </c>
      <c r="U31" s="2"/>
      <c r="V31" s="3">
        <v>22.16</v>
      </c>
      <c r="W31" s="2"/>
      <c r="X31" s="3">
        <v>16.8</v>
      </c>
      <c r="Y31" s="106" t="s">
        <v>127</v>
      </c>
      <c r="Z31" s="2">
        <v>46.73</v>
      </c>
      <c r="AA31" s="3"/>
      <c r="AB31" s="139">
        <f>AB27-AB28-AB29-AB30</f>
        <v>84.87</v>
      </c>
      <c r="AC31" s="2">
        <f>AC27-AC28-AC29-AC30</f>
        <v>27.11</v>
      </c>
      <c r="AD31" s="3"/>
      <c r="AE31" s="2">
        <f>AE27-AE28-AE29-AE30</f>
        <v>30.97</v>
      </c>
      <c r="AF31" s="3"/>
      <c r="AG31" s="155" t="s">
        <v>127</v>
      </c>
      <c r="AH31" s="109"/>
      <c r="AI31" s="110">
        <f>AH27-AH28-AH30</f>
        <v>89.3337</v>
      </c>
      <c r="AJ31" s="108">
        <v>9.4</v>
      </c>
      <c r="AK31" s="109">
        <v>4.96</v>
      </c>
      <c r="AL31" s="110"/>
      <c r="AM31" s="109">
        <v>4.96</v>
      </c>
      <c r="AN31" s="110"/>
      <c r="AO31" s="105" t="s">
        <v>127</v>
      </c>
      <c r="AP31" s="2"/>
      <c r="AQ31" s="3">
        <v>35.13</v>
      </c>
      <c r="AR31" s="170">
        <v>3.88</v>
      </c>
      <c r="AS31" s="171"/>
      <c r="AT31" s="172">
        <v>31.57</v>
      </c>
      <c r="AU31" s="171"/>
      <c r="AV31" s="172">
        <v>8.03</v>
      </c>
      <c r="AW31" s="105" t="s">
        <v>127</v>
      </c>
      <c r="AX31" s="109">
        <v>55.23</v>
      </c>
      <c r="AY31" s="110"/>
      <c r="AZ31" s="108">
        <v>73</v>
      </c>
      <c r="BA31" s="5">
        <v>63.08</v>
      </c>
      <c r="BB31" s="6"/>
      <c r="BC31" s="5">
        <v>63.08</v>
      </c>
      <c r="BD31" s="6"/>
      <c r="BE31" s="105" t="s">
        <v>127</v>
      </c>
      <c r="BF31" s="109"/>
      <c r="BG31" s="110">
        <v>43.76</v>
      </c>
      <c r="BH31" s="108">
        <v>70.1</v>
      </c>
      <c r="BI31" s="109"/>
      <c r="BJ31" s="110">
        <v>139.16</v>
      </c>
      <c r="BK31" s="109"/>
      <c r="BL31" s="110">
        <v>139.16</v>
      </c>
      <c r="BM31" s="105" t="s">
        <v>127</v>
      </c>
      <c r="BN31" s="2"/>
      <c r="BO31" s="3">
        <f>BN27-BN28-BN29-BN30</f>
        <v>377.55</v>
      </c>
      <c r="BP31" s="4">
        <v>419.07</v>
      </c>
      <c r="BQ31" s="2"/>
      <c r="BR31" s="3">
        <f>BQ27-BQ28-BQ30-BQ29</f>
        <v>919.51</v>
      </c>
      <c r="BS31" s="2"/>
      <c r="BT31" s="3">
        <v>927.56</v>
      </c>
      <c r="BU31" s="105" t="s">
        <v>127</v>
      </c>
      <c r="BV31" s="2">
        <v>78.1</v>
      </c>
      <c r="BW31" s="3"/>
      <c r="BX31" s="4">
        <v>769.3</v>
      </c>
      <c r="BY31" s="2">
        <v>433.84</v>
      </c>
      <c r="BZ31" s="3"/>
      <c r="CA31" s="2"/>
      <c r="CB31" s="3">
        <f>CA27-CA28-CA29-CA30</f>
        <v>421.82</v>
      </c>
    </row>
    <row r="32" ht="30" customHeight="1" spans="1:80">
      <c r="A32" s="105" t="s">
        <v>144</v>
      </c>
      <c r="B32" s="114">
        <v>1910.63</v>
      </c>
      <c r="C32" s="114"/>
      <c r="D32" s="114">
        <v>4030.29</v>
      </c>
      <c r="E32" s="114">
        <v>4030.29</v>
      </c>
      <c r="F32" s="114"/>
      <c r="G32" s="114">
        <v>1892.28</v>
      </c>
      <c r="H32" s="114"/>
      <c r="I32" s="105" t="s">
        <v>144</v>
      </c>
      <c r="J32" s="135">
        <v>11.9</v>
      </c>
      <c r="K32" s="136"/>
      <c r="L32" s="137">
        <v>16.23</v>
      </c>
      <c r="M32" s="2">
        <v>16.23</v>
      </c>
      <c r="N32" s="3"/>
      <c r="O32" s="2">
        <v>15.39</v>
      </c>
      <c r="P32" s="3"/>
      <c r="Q32" s="105" t="s">
        <v>144</v>
      </c>
      <c r="R32" s="114">
        <v>2</v>
      </c>
      <c r="S32" s="114"/>
      <c r="T32" s="114">
        <v>2</v>
      </c>
      <c r="U32" s="114">
        <v>2</v>
      </c>
      <c r="V32" s="114"/>
      <c r="W32" s="114">
        <v>1.99</v>
      </c>
      <c r="X32" s="114"/>
      <c r="Y32" s="112" t="s">
        <v>144</v>
      </c>
      <c r="Z32" s="114"/>
      <c r="AA32" s="114"/>
      <c r="AB32" s="114">
        <v>41.07</v>
      </c>
      <c r="AC32" s="114">
        <v>41.07</v>
      </c>
      <c r="AD32" s="114"/>
      <c r="AE32" s="114">
        <v>40.82</v>
      </c>
      <c r="AF32" s="114"/>
      <c r="AG32" s="155" t="s">
        <v>144</v>
      </c>
      <c r="AH32" s="138">
        <v>12.4</v>
      </c>
      <c r="AI32" s="138"/>
      <c r="AJ32" s="138">
        <v>58</v>
      </c>
      <c r="AK32" s="138">
        <v>71.04</v>
      </c>
      <c r="AL32" s="138"/>
      <c r="AM32" s="138">
        <v>71.04</v>
      </c>
      <c r="AN32" s="138"/>
      <c r="AO32" s="105" t="s">
        <v>144</v>
      </c>
      <c r="AP32" s="114">
        <v>0</v>
      </c>
      <c r="AQ32" s="114"/>
      <c r="AR32" s="114">
        <v>0</v>
      </c>
      <c r="AS32" s="114">
        <v>0</v>
      </c>
      <c r="AT32" s="114"/>
      <c r="AU32" s="114">
        <v>0</v>
      </c>
      <c r="AV32" s="114"/>
      <c r="AW32" s="155" t="s">
        <v>145</v>
      </c>
      <c r="AX32" s="109">
        <v>9.3199</v>
      </c>
      <c r="AY32" s="110"/>
      <c r="AZ32" s="177">
        <v>8</v>
      </c>
      <c r="BA32" s="5">
        <v>12</v>
      </c>
      <c r="BB32" s="6"/>
      <c r="BC32" s="5">
        <v>11.49</v>
      </c>
      <c r="BD32" s="6"/>
      <c r="BE32" s="105" t="s">
        <v>144</v>
      </c>
      <c r="BF32" s="179">
        <v>100.65</v>
      </c>
      <c r="BG32" s="179"/>
      <c r="BH32" s="179">
        <v>51.3</v>
      </c>
      <c r="BI32" s="179">
        <v>897.2</v>
      </c>
      <c r="BJ32" s="179"/>
      <c r="BK32" s="179">
        <v>722.47</v>
      </c>
      <c r="BL32" s="179"/>
      <c r="BM32" s="105" t="s">
        <v>144</v>
      </c>
      <c r="BN32" s="114">
        <v>3098.85</v>
      </c>
      <c r="BO32" s="114"/>
      <c r="BP32" s="114"/>
      <c r="BQ32" s="114"/>
      <c r="BR32" s="114"/>
      <c r="BS32" s="114"/>
      <c r="BT32" s="114"/>
      <c r="BU32" s="105" t="s">
        <v>144</v>
      </c>
      <c r="BV32" s="114">
        <v>27.9</v>
      </c>
      <c r="BW32" s="114"/>
      <c r="BX32" s="114"/>
      <c r="BY32" s="114"/>
      <c r="BZ32" s="114"/>
      <c r="CA32" s="114"/>
      <c r="CB32" s="114"/>
    </row>
    <row r="33" ht="30" customHeight="1" spans="1:80">
      <c r="A33" s="106" t="s">
        <v>146</v>
      </c>
      <c r="B33" s="115">
        <v>13102.63</v>
      </c>
      <c r="C33" s="115"/>
      <c r="D33" s="107">
        <v>11462.19</v>
      </c>
      <c r="E33" s="115">
        <v>26414.896451</v>
      </c>
      <c r="F33" s="115"/>
      <c r="G33" s="115">
        <v>20927.568778</v>
      </c>
      <c r="H33" s="115"/>
      <c r="I33" s="106" t="s">
        <v>146</v>
      </c>
      <c r="J33" s="115">
        <v>1496.94</v>
      </c>
      <c r="K33" s="115"/>
      <c r="L33" s="115">
        <v>1293.14</v>
      </c>
      <c r="M33" s="115">
        <v>1934.96</v>
      </c>
      <c r="N33" s="115"/>
      <c r="O33" s="115">
        <v>1261.49</v>
      </c>
      <c r="P33" s="115"/>
      <c r="Q33" s="106" t="s">
        <v>146</v>
      </c>
      <c r="R33" s="138">
        <v>336.85</v>
      </c>
      <c r="S33" s="138"/>
      <c r="T33" s="138">
        <v>248.39</v>
      </c>
      <c r="U33" s="138">
        <v>402.45</v>
      </c>
      <c r="V33" s="138"/>
      <c r="W33" s="138">
        <v>370.92</v>
      </c>
      <c r="X33" s="138"/>
      <c r="Y33" s="106" t="s">
        <v>146</v>
      </c>
      <c r="Z33" s="115">
        <v>518.2</v>
      </c>
      <c r="AA33" s="115"/>
      <c r="AB33" s="115">
        <v>593.04</v>
      </c>
      <c r="AC33" s="115">
        <v>674.87</v>
      </c>
      <c r="AD33" s="115"/>
      <c r="AE33" s="115">
        <v>636.17</v>
      </c>
      <c r="AF33" s="115"/>
      <c r="AG33" s="157" t="s">
        <v>146</v>
      </c>
      <c r="AH33" s="138">
        <v>1272.54</v>
      </c>
      <c r="AI33" s="138"/>
      <c r="AJ33" s="138">
        <v>1094.62</v>
      </c>
      <c r="AK33" s="138">
        <v>1487.11</v>
      </c>
      <c r="AL33" s="138"/>
      <c r="AM33" s="138">
        <v>1487.11</v>
      </c>
      <c r="AN33" s="138"/>
      <c r="AO33" s="106" t="s">
        <v>146</v>
      </c>
      <c r="AP33" s="115">
        <v>303.69</v>
      </c>
      <c r="AQ33" s="115"/>
      <c r="AR33" s="115">
        <v>232.61</v>
      </c>
      <c r="AS33" s="115">
        <v>381.23</v>
      </c>
      <c r="AT33" s="115"/>
      <c r="AU33" s="115">
        <v>346.95</v>
      </c>
      <c r="AV33" s="115"/>
      <c r="AW33" s="112" t="s">
        <v>147</v>
      </c>
      <c r="AX33" s="109">
        <v>1590.06</v>
      </c>
      <c r="AY33" s="110"/>
      <c r="AZ33" s="177">
        <v>780.57</v>
      </c>
      <c r="BA33" s="109">
        <v>2033.82</v>
      </c>
      <c r="BB33" s="110"/>
      <c r="BC33" s="109">
        <v>2033.82</v>
      </c>
      <c r="BD33" s="110"/>
      <c r="BE33" s="106" t="s">
        <v>146</v>
      </c>
      <c r="BF33" s="138">
        <v>580.8</v>
      </c>
      <c r="BG33" s="138"/>
      <c r="BH33" s="138">
        <v>1164.04</v>
      </c>
      <c r="BI33" s="138">
        <v>1401.94</v>
      </c>
      <c r="BJ33" s="138"/>
      <c r="BK33" s="138">
        <v>1401.94</v>
      </c>
      <c r="BL33" s="138"/>
      <c r="BM33" s="106" t="s">
        <v>146</v>
      </c>
      <c r="BN33" s="115">
        <v>10471.29</v>
      </c>
      <c r="BO33" s="115"/>
      <c r="BP33" s="115">
        <v>5309.87</v>
      </c>
      <c r="BQ33" s="115">
        <v>8968.97</v>
      </c>
      <c r="BR33" s="115"/>
      <c r="BS33" s="115">
        <v>8660.11</v>
      </c>
      <c r="BT33" s="115"/>
      <c r="BU33" s="106" t="s">
        <v>146</v>
      </c>
      <c r="BV33" s="115">
        <v>1930.04</v>
      </c>
      <c r="BW33" s="115"/>
      <c r="BX33" s="115">
        <v>2428.6</v>
      </c>
      <c r="BY33" s="115">
        <v>2192.72</v>
      </c>
      <c r="BZ33" s="115"/>
      <c r="CA33" s="115">
        <v>2699.44</v>
      </c>
      <c r="CB33" s="115"/>
    </row>
    <row r="34" ht="57.6" customHeight="1" spans="1:80">
      <c r="A34" s="93" t="s">
        <v>130</v>
      </c>
      <c r="B34" s="93" t="s">
        <v>131</v>
      </c>
      <c r="C34" s="93" t="s">
        <v>132</v>
      </c>
      <c r="D34" s="116" t="s">
        <v>133</v>
      </c>
      <c r="E34" s="117"/>
      <c r="F34" s="93" t="s">
        <v>134</v>
      </c>
      <c r="G34" s="93" t="s">
        <v>135</v>
      </c>
      <c r="H34" s="93" t="s">
        <v>136</v>
      </c>
      <c r="I34" s="93" t="s">
        <v>130</v>
      </c>
      <c r="J34" s="93" t="s">
        <v>131</v>
      </c>
      <c r="K34" s="93" t="s">
        <v>132</v>
      </c>
      <c r="L34" s="116" t="s">
        <v>133</v>
      </c>
      <c r="M34" s="117"/>
      <c r="N34" s="93" t="s">
        <v>134</v>
      </c>
      <c r="O34" s="93" t="s">
        <v>135</v>
      </c>
      <c r="P34" s="93" t="s">
        <v>136</v>
      </c>
      <c r="Q34" s="93" t="s">
        <v>130</v>
      </c>
      <c r="R34" s="93" t="s">
        <v>131</v>
      </c>
      <c r="S34" s="93" t="s">
        <v>132</v>
      </c>
      <c r="T34" s="116" t="s">
        <v>133</v>
      </c>
      <c r="U34" s="117"/>
      <c r="V34" s="93" t="s">
        <v>134</v>
      </c>
      <c r="W34" s="93" t="s">
        <v>135</v>
      </c>
      <c r="X34" s="93" t="s">
        <v>136</v>
      </c>
      <c r="Y34" s="93" t="s">
        <v>130</v>
      </c>
      <c r="Z34" s="93" t="s">
        <v>131</v>
      </c>
      <c r="AA34" s="93" t="s">
        <v>132</v>
      </c>
      <c r="AB34" s="93" t="s">
        <v>133</v>
      </c>
      <c r="AC34" s="93"/>
      <c r="AD34" s="93" t="s">
        <v>134</v>
      </c>
      <c r="AE34" s="93" t="s">
        <v>135</v>
      </c>
      <c r="AF34" s="93" t="s">
        <v>136</v>
      </c>
      <c r="AG34" s="159" t="s">
        <v>130</v>
      </c>
      <c r="AH34" s="159" t="s">
        <v>131</v>
      </c>
      <c r="AI34" s="159" t="s">
        <v>132</v>
      </c>
      <c r="AJ34" s="160" t="s">
        <v>133</v>
      </c>
      <c r="AK34" s="161"/>
      <c r="AL34" s="159" t="s">
        <v>134</v>
      </c>
      <c r="AM34" s="159" t="s">
        <v>135</v>
      </c>
      <c r="AN34" s="159" t="s">
        <v>136</v>
      </c>
      <c r="AO34" s="93" t="s">
        <v>130</v>
      </c>
      <c r="AP34" s="93" t="s">
        <v>131</v>
      </c>
      <c r="AQ34" s="93" t="s">
        <v>132</v>
      </c>
      <c r="AR34" s="116" t="s">
        <v>133</v>
      </c>
      <c r="AS34" s="117"/>
      <c r="AT34" s="93" t="s">
        <v>134</v>
      </c>
      <c r="AU34" s="93" t="s">
        <v>135</v>
      </c>
      <c r="AV34" s="93" t="s">
        <v>136</v>
      </c>
      <c r="AW34" s="93" t="s">
        <v>130</v>
      </c>
      <c r="AX34" s="93" t="s">
        <v>131</v>
      </c>
      <c r="AY34" s="93" t="s">
        <v>132</v>
      </c>
      <c r="AZ34" s="178"/>
      <c r="BA34" s="93" t="s">
        <v>133</v>
      </c>
      <c r="BB34" s="96" t="s">
        <v>134</v>
      </c>
      <c r="BC34" s="93" t="s">
        <v>135</v>
      </c>
      <c r="BD34" s="93" t="s">
        <v>136</v>
      </c>
      <c r="BE34" s="93" t="s">
        <v>130</v>
      </c>
      <c r="BF34" s="159" t="s">
        <v>131</v>
      </c>
      <c r="BG34" s="159" t="s">
        <v>132</v>
      </c>
      <c r="BH34" s="160" t="s">
        <v>133</v>
      </c>
      <c r="BI34" s="161"/>
      <c r="BJ34" s="159" t="s">
        <v>134</v>
      </c>
      <c r="BK34" s="159" t="s">
        <v>135</v>
      </c>
      <c r="BL34" s="159" t="s">
        <v>136</v>
      </c>
      <c r="BM34" s="93" t="s">
        <v>130</v>
      </c>
      <c r="BN34" s="93" t="s">
        <v>131</v>
      </c>
      <c r="BO34" s="93" t="s">
        <v>132</v>
      </c>
      <c r="BP34" s="116" t="s">
        <v>133</v>
      </c>
      <c r="BQ34" s="117"/>
      <c r="BR34" s="93" t="s">
        <v>134</v>
      </c>
      <c r="BS34" s="93" t="s">
        <v>135</v>
      </c>
      <c r="BT34" s="93" t="s">
        <v>136</v>
      </c>
      <c r="BU34" s="93" t="s">
        <v>130</v>
      </c>
      <c r="BV34" s="93" t="s">
        <v>131</v>
      </c>
      <c r="BW34" s="93" t="s">
        <v>132</v>
      </c>
      <c r="BX34" s="116" t="s">
        <v>133</v>
      </c>
      <c r="BY34" s="117"/>
      <c r="BZ34" s="93" t="s">
        <v>134</v>
      </c>
      <c r="CA34" s="93" t="s">
        <v>135</v>
      </c>
      <c r="CB34" s="93" t="s">
        <v>136</v>
      </c>
    </row>
    <row r="35" ht="30" customHeight="1" spans="1:80">
      <c r="A35" s="93" t="s">
        <v>137</v>
      </c>
      <c r="B35" s="93" t="s">
        <v>138</v>
      </c>
      <c r="C35" s="93" t="s">
        <v>138</v>
      </c>
      <c r="D35" s="118"/>
      <c r="E35" s="119"/>
      <c r="F35" s="93" t="s">
        <v>139</v>
      </c>
      <c r="G35" s="93" t="s">
        <v>139</v>
      </c>
      <c r="H35" s="93"/>
      <c r="I35" s="93" t="s">
        <v>137</v>
      </c>
      <c r="J35" s="93" t="s">
        <v>138</v>
      </c>
      <c r="K35" s="93" t="s">
        <v>138</v>
      </c>
      <c r="L35" s="118"/>
      <c r="M35" s="119"/>
      <c r="N35" s="93" t="s">
        <v>139</v>
      </c>
      <c r="O35" s="93" t="s">
        <v>139</v>
      </c>
      <c r="P35" s="93"/>
      <c r="Q35" s="93" t="s">
        <v>137</v>
      </c>
      <c r="R35" s="93" t="s">
        <v>138</v>
      </c>
      <c r="S35" s="93" t="s">
        <v>138</v>
      </c>
      <c r="T35" s="118"/>
      <c r="U35" s="119"/>
      <c r="V35" s="93" t="s">
        <v>139</v>
      </c>
      <c r="W35" s="93" t="s">
        <v>139</v>
      </c>
      <c r="X35" s="93"/>
      <c r="Y35" s="93" t="s">
        <v>137</v>
      </c>
      <c r="Z35" s="93" t="s">
        <v>138</v>
      </c>
      <c r="AA35" s="93" t="s">
        <v>138</v>
      </c>
      <c r="AB35" s="93"/>
      <c r="AC35" s="93"/>
      <c r="AD35" s="93" t="s">
        <v>139</v>
      </c>
      <c r="AE35" s="93" t="s">
        <v>139</v>
      </c>
      <c r="AF35" s="93"/>
      <c r="AG35" s="159" t="s">
        <v>137</v>
      </c>
      <c r="AH35" s="159" t="s">
        <v>138</v>
      </c>
      <c r="AI35" s="159" t="s">
        <v>138</v>
      </c>
      <c r="AJ35" s="162"/>
      <c r="AK35" s="163"/>
      <c r="AL35" s="159" t="s">
        <v>139</v>
      </c>
      <c r="AM35" s="159" t="s">
        <v>139</v>
      </c>
      <c r="AN35" s="159"/>
      <c r="AO35" s="93" t="s">
        <v>137</v>
      </c>
      <c r="AP35" s="93" t="s">
        <v>138</v>
      </c>
      <c r="AQ35" s="93" t="s">
        <v>138</v>
      </c>
      <c r="AR35" s="118"/>
      <c r="AS35" s="119"/>
      <c r="AT35" s="93" t="s">
        <v>139</v>
      </c>
      <c r="AU35" s="93" t="s">
        <v>139</v>
      </c>
      <c r="AV35" s="93"/>
      <c r="AW35" s="93" t="s">
        <v>137</v>
      </c>
      <c r="AX35" s="93" t="s">
        <v>138</v>
      </c>
      <c r="AY35" s="93" t="s">
        <v>138</v>
      </c>
      <c r="AZ35" s="178"/>
      <c r="BA35" s="93"/>
      <c r="BB35" s="96" t="s">
        <v>139</v>
      </c>
      <c r="BC35" s="93" t="s">
        <v>139</v>
      </c>
      <c r="BD35" s="93"/>
      <c r="BE35" s="93" t="s">
        <v>137</v>
      </c>
      <c r="BF35" s="159" t="s">
        <v>138</v>
      </c>
      <c r="BG35" s="159" t="s">
        <v>138</v>
      </c>
      <c r="BH35" s="162"/>
      <c r="BI35" s="163"/>
      <c r="BJ35" s="159" t="s">
        <v>139</v>
      </c>
      <c r="BK35" s="159" t="s">
        <v>139</v>
      </c>
      <c r="BL35" s="159"/>
      <c r="BM35" s="93" t="s">
        <v>137</v>
      </c>
      <c r="BN35" s="93" t="s">
        <v>138</v>
      </c>
      <c r="BO35" s="93" t="s">
        <v>138</v>
      </c>
      <c r="BP35" s="118"/>
      <c r="BQ35" s="119"/>
      <c r="BR35" s="93" t="s">
        <v>139</v>
      </c>
      <c r="BS35" s="93" t="s">
        <v>139</v>
      </c>
      <c r="BT35" s="93"/>
      <c r="BU35" s="93" t="s">
        <v>137</v>
      </c>
      <c r="BV35" s="93" t="s">
        <v>138</v>
      </c>
      <c r="BW35" s="93" t="s">
        <v>138</v>
      </c>
      <c r="BX35" s="118"/>
      <c r="BY35" s="119"/>
      <c r="BZ35" s="93" t="s">
        <v>139</v>
      </c>
      <c r="CA35" s="93" t="s">
        <v>139</v>
      </c>
      <c r="CB35" s="93"/>
    </row>
    <row r="36" ht="30" customHeight="1" spans="1:80">
      <c r="A36" s="120"/>
      <c r="B36" s="97"/>
      <c r="C36" s="97"/>
      <c r="D36" s="98"/>
      <c r="E36" s="100"/>
      <c r="F36" s="97"/>
      <c r="G36" s="97"/>
      <c r="H36" s="121"/>
      <c r="I36" s="120"/>
      <c r="J36" s="97"/>
      <c r="K36" s="97"/>
      <c r="L36" s="98"/>
      <c r="M36" s="100"/>
      <c r="N36" s="97"/>
      <c r="O36" s="97"/>
      <c r="P36" s="121"/>
      <c r="Q36" s="120"/>
      <c r="R36" s="97"/>
      <c r="S36" s="97"/>
      <c r="T36" s="98"/>
      <c r="U36" s="100"/>
      <c r="V36" s="97"/>
      <c r="W36" s="97"/>
      <c r="X36" s="121"/>
      <c r="Y36" s="120"/>
      <c r="Z36" s="97"/>
      <c r="AA36" s="97"/>
      <c r="AB36" s="97"/>
      <c r="AC36" s="97"/>
      <c r="AD36" s="97"/>
      <c r="AE36" s="97"/>
      <c r="AF36" s="121"/>
      <c r="AG36" s="164"/>
      <c r="AH36" s="147">
        <v>0</v>
      </c>
      <c r="AI36" s="147">
        <v>0</v>
      </c>
      <c r="AJ36" s="148">
        <v>100</v>
      </c>
      <c r="AK36" s="150"/>
      <c r="AL36" s="147">
        <v>0</v>
      </c>
      <c r="AM36" s="147">
        <v>0</v>
      </c>
      <c r="AN36" s="165">
        <v>100</v>
      </c>
      <c r="AO36" s="120"/>
      <c r="AP36" s="97"/>
      <c r="AQ36" s="97"/>
      <c r="AR36" s="98"/>
      <c r="AS36" s="100"/>
      <c r="AT36" s="97"/>
      <c r="AU36" s="97"/>
      <c r="AV36" s="121"/>
      <c r="AW36" s="164"/>
      <c r="AX36" s="147"/>
      <c r="AY36" s="147"/>
      <c r="AZ36" s="148"/>
      <c r="BA36" s="150"/>
      <c r="BB36" s="147"/>
      <c r="BC36" s="147"/>
      <c r="BD36" s="165"/>
      <c r="BE36" s="120"/>
      <c r="BF36" s="97"/>
      <c r="BG36" s="97"/>
      <c r="BH36" s="98"/>
      <c r="BI36" s="100"/>
      <c r="BJ36" s="97"/>
      <c r="BK36" s="97"/>
      <c r="BL36" s="121"/>
      <c r="BM36" s="120"/>
      <c r="BN36" s="97"/>
      <c r="BO36" s="97"/>
      <c r="BP36" s="98"/>
      <c r="BQ36" s="100"/>
      <c r="BR36" s="97"/>
      <c r="BS36" s="97"/>
      <c r="BT36" s="121"/>
      <c r="BU36" s="120"/>
      <c r="BV36" s="97"/>
      <c r="BW36" s="97"/>
      <c r="BX36" s="98"/>
      <c r="BY36" s="100"/>
      <c r="BZ36" s="97"/>
      <c r="CA36" s="97"/>
      <c r="CB36" s="121"/>
    </row>
    <row r="37" ht="30" customHeight="1" spans="1:80">
      <c r="A37" s="122" t="s">
        <v>142</v>
      </c>
      <c r="B37" s="123"/>
      <c r="C37" s="123"/>
      <c r="D37" s="123"/>
      <c r="E37" s="123"/>
      <c r="F37" s="123"/>
      <c r="G37" s="123"/>
      <c r="H37" s="123"/>
      <c r="I37" s="122" t="s">
        <v>142</v>
      </c>
      <c r="J37" s="123"/>
      <c r="K37" s="123"/>
      <c r="L37" s="123"/>
      <c r="M37" s="123"/>
      <c r="N37" s="123"/>
      <c r="O37" s="123"/>
      <c r="P37" s="123"/>
      <c r="Q37" s="122" t="s">
        <v>142</v>
      </c>
      <c r="R37" s="123"/>
      <c r="S37" s="123"/>
      <c r="T37" s="123"/>
      <c r="U37" s="123"/>
      <c r="V37" s="123"/>
      <c r="W37" s="123"/>
      <c r="X37" s="123"/>
      <c r="Y37" s="122" t="s">
        <v>142</v>
      </c>
      <c r="Z37" s="123"/>
      <c r="AA37" s="123"/>
      <c r="AB37" s="123"/>
      <c r="AC37" s="123"/>
      <c r="AD37" s="123"/>
      <c r="AE37" s="123"/>
      <c r="AF37" s="123"/>
      <c r="AG37" s="159" t="s">
        <v>142</v>
      </c>
      <c r="AH37" s="166"/>
      <c r="AI37" s="166"/>
      <c r="AJ37" s="166"/>
      <c r="AK37" s="166"/>
      <c r="AL37" s="166"/>
      <c r="AM37" s="166"/>
      <c r="AN37" s="166"/>
      <c r="AO37" s="122" t="s">
        <v>142</v>
      </c>
      <c r="AP37" s="123"/>
      <c r="AQ37" s="123"/>
      <c r="AR37" s="123"/>
      <c r="AS37" s="123"/>
      <c r="AT37" s="123"/>
      <c r="AU37" s="123"/>
      <c r="AV37" s="123"/>
      <c r="AW37" s="159" t="s">
        <v>142</v>
      </c>
      <c r="AX37" s="166"/>
      <c r="AY37" s="166"/>
      <c r="AZ37" s="166"/>
      <c r="BA37" s="166"/>
      <c r="BB37" s="166"/>
      <c r="BC37" s="166"/>
      <c r="BD37" s="166"/>
      <c r="BE37" s="122" t="s">
        <v>142</v>
      </c>
      <c r="BF37" s="123"/>
      <c r="BG37" s="123"/>
      <c r="BH37" s="123"/>
      <c r="BI37" s="123"/>
      <c r="BJ37" s="123"/>
      <c r="BK37" s="123"/>
      <c r="BL37" s="123"/>
      <c r="BM37" s="122" t="s">
        <v>142</v>
      </c>
      <c r="BN37" s="123"/>
      <c r="BO37" s="123"/>
      <c r="BP37" s="123"/>
      <c r="BQ37" s="123"/>
      <c r="BR37" s="123"/>
      <c r="BS37" s="123"/>
      <c r="BT37" s="123"/>
      <c r="BU37" s="122" t="s">
        <v>142</v>
      </c>
      <c r="BV37" s="123"/>
      <c r="BW37" s="123"/>
      <c r="BX37" s="123"/>
      <c r="BY37" s="123"/>
      <c r="BZ37" s="123"/>
      <c r="CA37" s="123"/>
      <c r="CB37" s="123"/>
    </row>
    <row r="38" ht="30" customHeight="1" spans="1:80">
      <c r="A38" s="124" t="s">
        <v>143</v>
      </c>
      <c r="B38" s="124"/>
      <c r="C38" s="124"/>
      <c r="D38" s="124"/>
      <c r="E38" s="124"/>
      <c r="F38" s="124"/>
      <c r="G38" s="124"/>
      <c r="H38" s="124"/>
      <c r="I38" s="124" t="s">
        <v>143</v>
      </c>
      <c r="J38" s="124"/>
      <c r="K38" s="124"/>
      <c r="L38" s="124"/>
      <c r="M38" s="124"/>
      <c r="N38" s="124"/>
      <c r="O38" s="124"/>
      <c r="P38" s="124"/>
      <c r="Q38" s="124" t="s">
        <v>143</v>
      </c>
      <c r="R38" s="124"/>
      <c r="S38" s="124"/>
      <c r="T38" s="124"/>
      <c r="U38" s="124"/>
      <c r="V38" s="124"/>
      <c r="W38" s="124"/>
      <c r="X38" s="124"/>
      <c r="Y38" s="124" t="s">
        <v>143</v>
      </c>
      <c r="Z38" s="124"/>
      <c r="AA38" s="124"/>
      <c r="AB38" s="124"/>
      <c r="AC38" s="124"/>
      <c r="AD38" s="124"/>
      <c r="AE38" s="124"/>
      <c r="AF38" s="124"/>
      <c r="AG38" s="167" t="s">
        <v>143</v>
      </c>
      <c r="AH38" s="167"/>
      <c r="AI38" s="167"/>
      <c r="AJ38" s="167"/>
      <c r="AK38" s="167"/>
      <c r="AL38" s="167"/>
      <c r="AM38" s="167"/>
      <c r="AN38" s="167"/>
      <c r="AO38" s="124" t="s">
        <v>143</v>
      </c>
      <c r="AP38" s="124"/>
      <c r="AQ38" s="124"/>
      <c r="AR38" s="124"/>
      <c r="AS38" s="124"/>
      <c r="AT38" s="124"/>
      <c r="AU38" s="124"/>
      <c r="AV38" s="124"/>
      <c r="AW38" s="124" t="s">
        <v>148</v>
      </c>
      <c r="AX38" s="124"/>
      <c r="AY38" s="124"/>
      <c r="AZ38" s="124"/>
      <c r="BA38" s="124"/>
      <c r="BB38" s="124"/>
      <c r="BC38" s="124"/>
      <c r="BD38" s="124"/>
      <c r="BE38" s="124" t="s">
        <v>143</v>
      </c>
      <c r="BF38" s="124"/>
      <c r="BG38" s="124"/>
      <c r="BH38" s="124"/>
      <c r="BI38" s="124"/>
      <c r="BJ38" s="124"/>
      <c r="BK38" s="124"/>
      <c r="BL38" s="124"/>
      <c r="BM38" s="124" t="s">
        <v>143</v>
      </c>
      <c r="BN38" s="124"/>
      <c r="BO38" s="124"/>
      <c r="BP38" s="124"/>
      <c r="BQ38" s="124"/>
      <c r="BR38" s="124"/>
      <c r="BS38" s="124"/>
      <c r="BT38" s="124"/>
      <c r="BU38" s="124" t="s">
        <v>143</v>
      </c>
      <c r="BV38" s="124"/>
      <c r="BW38" s="124"/>
      <c r="BX38" s="124"/>
      <c r="BY38" s="124"/>
      <c r="BZ38" s="124"/>
      <c r="CA38" s="124"/>
      <c r="CB38" s="124"/>
    </row>
    <row r="39" spans="33:40">
      <c r="AG39" s="168"/>
      <c r="AH39" s="168"/>
      <c r="AI39" s="168"/>
      <c r="AJ39" s="168"/>
      <c r="AK39" s="168"/>
      <c r="AL39" s="168"/>
      <c r="AM39" s="168"/>
      <c r="AN39" s="168"/>
    </row>
    <row r="47" ht="27" customHeight="1"/>
  </sheetData>
  <mergeCells count="725">
    <mergeCell ref="A2:H2"/>
    <mergeCell ref="I2:P2"/>
    <mergeCell ref="Q2:X2"/>
    <mergeCell ref="Y2:AF2"/>
    <mergeCell ref="AG2:AN2"/>
    <mergeCell ref="AO2:AV2"/>
    <mergeCell ref="AW2:BD2"/>
    <mergeCell ref="BE2:BL2"/>
    <mergeCell ref="BM2:BT2"/>
    <mergeCell ref="BU2:CB2"/>
    <mergeCell ref="CC2:CJ2"/>
    <mergeCell ref="BB3:BD3"/>
    <mergeCell ref="CI3:CJ3"/>
    <mergeCell ref="B4:C4"/>
    <mergeCell ref="D4:F4"/>
    <mergeCell ref="G4:H4"/>
    <mergeCell ref="J4:K4"/>
    <mergeCell ref="L4:N4"/>
    <mergeCell ref="O4:P4"/>
    <mergeCell ref="R4:S4"/>
    <mergeCell ref="T4:V4"/>
    <mergeCell ref="W4:X4"/>
    <mergeCell ref="Z4:AA4"/>
    <mergeCell ref="AB4:AD4"/>
    <mergeCell ref="AE4:AF4"/>
    <mergeCell ref="AH4:AI4"/>
    <mergeCell ref="AJ4:AL4"/>
    <mergeCell ref="AM4:AN4"/>
    <mergeCell ref="AP4:AQ4"/>
    <mergeCell ref="AR4:AT4"/>
    <mergeCell ref="AU4:AV4"/>
    <mergeCell ref="AX4:AY4"/>
    <mergeCell ref="AZ4:BB4"/>
    <mergeCell ref="BC4:BD4"/>
    <mergeCell ref="BF4:BG4"/>
    <mergeCell ref="BH4:BJ4"/>
    <mergeCell ref="BK4:BL4"/>
    <mergeCell ref="BN4:BO4"/>
    <mergeCell ref="BP4:BR4"/>
    <mergeCell ref="BS4:BT4"/>
    <mergeCell ref="BV4:BW4"/>
    <mergeCell ref="BX4:BZ4"/>
    <mergeCell ref="CA4:CB4"/>
    <mergeCell ref="CD4:CE4"/>
    <mergeCell ref="CF4:CH4"/>
    <mergeCell ref="CI4:CJ4"/>
    <mergeCell ref="B5:C5"/>
    <mergeCell ref="D5:F5"/>
    <mergeCell ref="G5:H5"/>
    <mergeCell ref="J5:K5"/>
    <mergeCell ref="L5:N5"/>
    <mergeCell ref="O5:P5"/>
    <mergeCell ref="R5:S5"/>
    <mergeCell ref="T5:V5"/>
    <mergeCell ref="W5:X5"/>
    <mergeCell ref="Z5:AA5"/>
    <mergeCell ref="AB5:AD5"/>
    <mergeCell ref="AE5:AF5"/>
    <mergeCell ref="AH5:AI5"/>
    <mergeCell ref="AJ5:AL5"/>
    <mergeCell ref="AM5:AN5"/>
    <mergeCell ref="AP5:AQ5"/>
    <mergeCell ref="AR5:AT5"/>
    <mergeCell ref="AU5:AV5"/>
    <mergeCell ref="AX5:AY5"/>
    <mergeCell ref="AZ5:BB5"/>
    <mergeCell ref="BC5:BD5"/>
    <mergeCell ref="BF5:BG5"/>
    <mergeCell ref="BH5:BJ5"/>
    <mergeCell ref="BK5:BL5"/>
    <mergeCell ref="BN5:BO5"/>
    <mergeCell ref="BP5:BR5"/>
    <mergeCell ref="BS5:BT5"/>
    <mergeCell ref="BV5:BW5"/>
    <mergeCell ref="BX5:BZ5"/>
    <mergeCell ref="CA5:CB5"/>
    <mergeCell ref="CD5:CE5"/>
    <mergeCell ref="CF5:CH5"/>
    <mergeCell ref="CI5:CJ5"/>
    <mergeCell ref="B6:C6"/>
    <mergeCell ref="E6:F6"/>
    <mergeCell ref="G6:H6"/>
    <mergeCell ref="J6:K6"/>
    <mergeCell ref="M6:N6"/>
    <mergeCell ref="O6:P6"/>
    <mergeCell ref="R6:S6"/>
    <mergeCell ref="U6:V6"/>
    <mergeCell ref="W6:X6"/>
    <mergeCell ref="Z6:AA6"/>
    <mergeCell ref="AC6:AD6"/>
    <mergeCell ref="AE6:AF6"/>
    <mergeCell ref="AH6:AI6"/>
    <mergeCell ref="AK6:AL6"/>
    <mergeCell ref="AM6:AN6"/>
    <mergeCell ref="AP6:AQ6"/>
    <mergeCell ref="AS6:AT6"/>
    <mergeCell ref="AU6:AV6"/>
    <mergeCell ref="AX6:AY6"/>
    <mergeCell ref="BA6:BB6"/>
    <mergeCell ref="BC6:BD6"/>
    <mergeCell ref="BF6:BG6"/>
    <mergeCell ref="BI6:BJ6"/>
    <mergeCell ref="BK6:BL6"/>
    <mergeCell ref="BN6:BO6"/>
    <mergeCell ref="BQ6:BR6"/>
    <mergeCell ref="BS6:BT6"/>
    <mergeCell ref="BV6:BW6"/>
    <mergeCell ref="BY6:BZ6"/>
    <mergeCell ref="CA6:CB6"/>
    <mergeCell ref="CD6:CE6"/>
    <mergeCell ref="CG6:CH6"/>
    <mergeCell ref="CI6:CJ6"/>
    <mergeCell ref="B7:C7"/>
    <mergeCell ref="E7:F7"/>
    <mergeCell ref="G7:H7"/>
    <mergeCell ref="J7:K7"/>
    <mergeCell ref="M7:N7"/>
    <mergeCell ref="O7:P7"/>
    <mergeCell ref="R7:S7"/>
    <mergeCell ref="U7:V7"/>
    <mergeCell ref="W7:X7"/>
    <mergeCell ref="Z7:AA7"/>
    <mergeCell ref="AC7:AD7"/>
    <mergeCell ref="AE7:AF7"/>
    <mergeCell ref="AH7:AI7"/>
    <mergeCell ref="AK7:AL7"/>
    <mergeCell ref="AM7:AN7"/>
    <mergeCell ref="AP7:AQ7"/>
    <mergeCell ref="AS7:AT7"/>
    <mergeCell ref="AU7:AV7"/>
    <mergeCell ref="AX7:AY7"/>
    <mergeCell ref="BA7:BB7"/>
    <mergeCell ref="BC7:BD7"/>
    <mergeCell ref="BF7:BG7"/>
    <mergeCell ref="BI7:BJ7"/>
    <mergeCell ref="BK7:BL7"/>
    <mergeCell ref="BN7:BO7"/>
    <mergeCell ref="BQ7:BR7"/>
    <mergeCell ref="BS7:BT7"/>
    <mergeCell ref="BV7:BW7"/>
    <mergeCell ref="BY7:BZ7"/>
    <mergeCell ref="CA7:CB7"/>
    <mergeCell ref="CD7:CE7"/>
    <mergeCell ref="CG7:CH7"/>
    <mergeCell ref="CI7:CJ7"/>
    <mergeCell ref="B8:C8"/>
    <mergeCell ref="E8:F8"/>
    <mergeCell ref="G8:H8"/>
    <mergeCell ref="J8:K8"/>
    <mergeCell ref="M8:N8"/>
    <mergeCell ref="O8:P8"/>
    <mergeCell ref="R8:S8"/>
    <mergeCell ref="U8:V8"/>
    <mergeCell ref="W8:X8"/>
    <mergeCell ref="Z8:AA8"/>
    <mergeCell ref="AC8:AD8"/>
    <mergeCell ref="AE8:AF8"/>
    <mergeCell ref="AH8:AI8"/>
    <mergeCell ref="AK8:AL8"/>
    <mergeCell ref="AM8:AN8"/>
    <mergeCell ref="AP8:AQ8"/>
    <mergeCell ref="AS8:AT8"/>
    <mergeCell ref="AU8:AV8"/>
    <mergeCell ref="AX8:AY8"/>
    <mergeCell ref="BA8:BB8"/>
    <mergeCell ref="BC8:BD8"/>
    <mergeCell ref="BF8:BG8"/>
    <mergeCell ref="BI8:BJ8"/>
    <mergeCell ref="BK8:BL8"/>
    <mergeCell ref="BN8:BO8"/>
    <mergeCell ref="BQ8:BR8"/>
    <mergeCell ref="BS8:BT8"/>
    <mergeCell ref="BV8:BW8"/>
    <mergeCell ref="BY8:BZ8"/>
    <mergeCell ref="CA8:CB8"/>
    <mergeCell ref="CD8:CE8"/>
    <mergeCell ref="CG8:CH8"/>
    <mergeCell ref="CI8:CJ8"/>
    <mergeCell ref="B9:C9"/>
    <mergeCell ref="E9:F9"/>
    <mergeCell ref="G9:H9"/>
    <mergeCell ref="J9:K9"/>
    <mergeCell ref="M9:N9"/>
    <mergeCell ref="O9:P9"/>
    <mergeCell ref="R9:S9"/>
    <mergeCell ref="U9:V9"/>
    <mergeCell ref="W9:X9"/>
    <mergeCell ref="Z9:AA9"/>
    <mergeCell ref="AC9:AD9"/>
    <mergeCell ref="AE9:AF9"/>
    <mergeCell ref="AH9:AI9"/>
    <mergeCell ref="AK9:AL9"/>
    <mergeCell ref="AM9:AN9"/>
    <mergeCell ref="AP9:AQ9"/>
    <mergeCell ref="AS9:AT9"/>
    <mergeCell ref="AU9:AV9"/>
    <mergeCell ref="AX9:AY9"/>
    <mergeCell ref="BA9:BB9"/>
    <mergeCell ref="BC9:BD9"/>
    <mergeCell ref="BF9:BG9"/>
    <mergeCell ref="BI9:BJ9"/>
    <mergeCell ref="BK9:BL9"/>
    <mergeCell ref="BN9:BO9"/>
    <mergeCell ref="BQ9:BR9"/>
    <mergeCell ref="BS9:BT9"/>
    <mergeCell ref="BV9:BW9"/>
    <mergeCell ref="BY9:BZ9"/>
    <mergeCell ref="CA9:CB9"/>
    <mergeCell ref="CD9:CE9"/>
    <mergeCell ref="CG9:CH9"/>
    <mergeCell ref="CI9:CJ9"/>
    <mergeCell ref="B10:C10"/>
    <mergeCell ref="E10:F10"/>
    <mergeCell ref="G10:H10"/>
    <mergeCell ref="J10:K10"/>
    <mergeCell ref="M10:N10"/>
    <mergeCell ref="O10:P10"/>
    <mergeCell ref="R10:S10"/>
    <mergeCell ref="U10:V10"/>
    <mergeCell ref="W10:X10"/>
    <mergeCell ref="Z10:AA10"/>
    <mergeCell ref="AC10:AD10"/>
    <mergeCell ref="AE10:AF10"/>
    <mergeCell ref="AH10:AI10"/>
    <mergeCell ref="AK10:AL10"/>
    <mergeCell ref="AM10:AN10"/>
    <mergeCell ref="AP10:AQ10"/>
    <mergeCell ref="AS10:AT10"/>
    <mergeCell ref="AU10:AV10"/>
    <mergeCell ref="AX10:AY10"/>
    <mergeCell ref="BA10:BB10"/>
    <mergeCell ref="BC10:BD10"/>
    <mergeCell ref="BF10:BG10"/>
    <mergeCell ref="BI10:BJ10"/>
    <mergeCell ref="BK10:BL10"/>
    <mergeCell ref="BN10:BO10"/>
    <mergeCell ref="BQ10:BR10"/>
    <mergeCell ref="BS10:BT10"/>
    <mergeCell ref="BV10:BW10"/>
    <mergeCell ref="BY10:BZ10"/>
    <mergeCell ref="CA10:CB10"/>
    <mergeCell ref="CD10:CE10"/>
    <mergeCell ref="CG10:CH10"/>
    <mergeCell ref="CI10:CJ10"/>
    <mergeCell ref="B11:C11"/>
    <mergeCell ref="E11:F11"/>
    <mergeCell ref="G11:H11"/>
    <mergeCell ref="J11:K11"/>
    <mergeCell ref="M11:N11"/>
    <mergeCell ref="O11:P11"/>
    <mergeCell ref="R11:S11"/>
    <mergeCell ref="U11:V11"/>
    <mergeCell ref="W11:X11"/>
    <mergeCell ref="Z11:AA11"/>
    <mergeCell ref="AC11:AD11"/>
    <mergeCell ref="AE11:AF11"/>
    <mergeCell ref="AH11:AI11"/>
    <mergeCell ref="AK11:AL11"/>
    <mergeCell ref="AM11:AN11"/>
    <mergeCell ref="AP11:AQ11"/>
    <mergeCell ref="AS11:AT11"/>
    <mergeCell ref="AU11:AV11"/>
    <mergeCell ref="AX11:AY11"/>
    <mergeCell ref="BA11:BB11"/>
    <mergeCell ref="BC11:BD11"/>
    <mergeCell ref="BF11:BG11"/>
    <mergeCell ref="BI11:BJ11"/>
    <mergeCell ref="BK11:BL11"/>
    <mergeCell ref="BN11:BO11"/>
    <mergeCell ref="BQ11:BR11"/>
    <mergeCell ref="BS11:BT11"/>
    <mergeCell ref="BV11:BW11"/>
    <mergeCell ref="BY11:BZ11"/>
    <mergeCell ref="CA11:CB11"/>
    <mergeCell ref="CD11:CE11"/>
    <mergeCell ref="CG11:CH11"/>
    <mergeCell ref="CI11:CJ11"/>
    <mergeCell ref="B12:C12"/>
    <mergeCell ref="E12:F12"/>
    <mergeCell ref="G12:H12"/>
    <mergeCell ref="J12:K12"/>
    <mergeCell ref="M12:N12"/>
    <mergeCell ref="O12:P12"/>
    <mergeCell ref="R12:S12"/>
    <mergeCell ref="U12:V12"/>
    <mergeCell ref="W12:X12"/>
    <mergeCell ref="Z12:AA12"/>
    <mergeCell ref="AC12:AD12"/>
    <mergeCell ref="AE12:AF12"/>
    <mergeCell ref="AH12:AI12"/>
    <mergeCell ref="AK12:AL12"/>
    <mergeCell ref="AM12:AN12"/>
    <mergeCell ref="AP12:AQ12"/>
    <mergeCell ref="AS12:AT12"/>
    <mergeCell ref="AU12:AV12"/>
    <mergeCell ref="AX12:AY12"/>
    <mergeCell ref="BA12:BB12"/>
    <mergeCell ref="BC12:BD12"/>
    <mergeCell ref="BF12:BG12"/>
    <mergeCell ref="BI12:BJ12"/>
    <mergeCell ref="BK12:BL12"/>
    <mergeCell ref="BN12:BO12"/>
    <mergeCell ref="BQ12:BR12"/>
    <mergeCell ref="BS12:BT12"/>
    <mergeCell ref="BV12:BW12"/>
    <mergeCell ref="BY12:BZ12"/>
    <mergeCell ref="CA12:CB12"/>
    <mergeCell ref="CD12:CE12"/>
    <mergeCell ref="CG12:CH12"/>
    <mergeCell ref="CI12:CJ12"/>
    <mergeCell ref="B13:C13"/>
    <mergeCell ref="E13:F13"/>
    <mergeCell ref="G13:H13"/>
    <mergeCell ref="J13:K13"/>
    <mergeCell ref="M13:N13"/>
    <mergeCell ref="O13:P13"/>
    <mergeCell ref="R13:S13"/>
    <mergeCell ref="U13:V13"/>
    <mergeCell ref="W13:X13"/>
    <mergeCell ref="Z13:AA13"/>
    <mergeCell ref="AC13:AD13"/>
    <mergeCell ref="AE13:AF13"/>
    <mergeCell ref="AH13:AI13"/>
    <mergeCell ref="AK13:AL13"/>
    <mergeCell ref="AM13:AN13"/>
    <mergeCell ref="AP13:AQ13"/>
    <mergeCell ref="AS13:AT13"/>
    <mergeCell ref="AU13:AV13"/>
    <mergeCell ref="AX13:AY13"/>
    <mergeCell ref="BA13:BB13"/>
    <mergeCell ref="BC13:BD13"/>
    <mergeCell ref="BF13:BG13"/>
    <mergeCell ref="BI13:BJ13"/>
    <mergeCell ref="BK13:BL13"/>
    <mergeCell ref="BN13:BO13"/>
    <mergeCell ref="BQ13:BR13"/>
    <mergeCell ref="BS13:BT13"/>
    <mergeCell ref="BV13:BW13"/>
    <mergeCell ref="BY13:BZ13"/>
    <mergeCell ref="CA13:CB13"/>
    <mergeCell ref="CD13:CE13"/>
    <mergeCell ref="CG13:CH13"/>
    <mergeCell ref="CI13:CJ13"/>
    <mergeCell ref="B14:C14"/>
    <mergeCell ref="E14:F14"/>
    <mergeCell ref="G14:H14"/>
    <mergeCell ref="J14:K14"/>
    <mergeCell ref="M14:N14"/>
    <mergeCell ref="O14:P14"/>
    <mergeCell ref="R14:S14"/>
    <mergeCell ref="U14:V14"/>
    <mergeCell ref="W14:X14"/>
    <mergeCell ref="Z14:AA14"/>
    <mergeCell ref="AC14:AD14"/>
    <mergeCell ref="AE14:AF14"/>
    <mergeCell ref="AH14:AI14"/>
    <mergeCell ref="AK14:AL14"/>
    <mergeCell ref="AM14:AN14"/>
    <mergeCell ref="AP14:AQ14"/>
    <mergeCell ref="AS14:AT14"/>
    <mergeCell ref="AU14:AV14"/>
    <mergeCell ref="AX14:AY14"/>
    <mergeCell ref="BA14:BB14"/>
    <mergeCell ref="BC14:BD14"/>
    <mergeCell ref="BF14:BG14"/>
    <mergeCell ref="BI14:BJ14"/>
    <mergeCell ref="BK14:BL14"/>
    <mergeCell ref="BN14:BO14"/>
    <mergeCell ref="BQ14:BR14"/>
    <mergeCell ref="BS14:BT14"/>
    <mergeCell ref="BV14:BW14"/>
    <mergeCell ref="BY14:BZ14"/>
    <mergeCell ref="CA14:CB14"/>
    <mergeCell ref="CD14:CE14"/>
    <mergeCell ref="CG14:CH14"/>
    <mergeCell ref="CI14:CJ14"/>
    <mergeCell ref="B15:C15"/>
    <mergeCell ref="E15:F15"/>
    <mergeCell ref="G15:H15"/>
    <mergeCell ref="J15:K15"/>
    <mergeCell ref="M15:N15"/>
    <mergeCell ref="O15:P15"/>
    <mergeCell ref="R15:S15"/>
    <mergeCell ref="U15:V15"/>
    <mergeCell ref="W15:X15"/>
    <mergeCell ref="Z15:AA15"/>
    <mergeCell ref="AC15:AD15"/>
    <mergeCell ref="AE15:AF15"/>
    <mergeCell ref="AH15:AI15"/>
    <mergeCell ref="AK15:AL15"/>
    <mergeCell ref="AM15:AN15"/>
    <mergeCell ref="AP15:AQ15"/>
    <mergeCell ref="AS15:AT15"/>
    <mergeCell ref="AU15:AV15"/>
    <mergeCell ref="AX15:AY15"/>
    <mergeCell ref="BA15:BB15"/>
    <mergeCell ref="BC15:BD15"/>
    <mergeCell ref="BF15:BG15"/>
    <mergeCell ref="BI15:BJ15"/>
    <mergeCell ref="BK15:BL15"/>
    <mergeCell ref="BN15:BO15"/>
    <mergeCell ref="BQ15:BR15"/>
    <mergeCell ref="BS15:BT15"/>
    <mergeCell ref="BV15:BW15"/>
    <mergeCell ref="BY15:BZ15"/>
    <mergeCell ref="CA15:CB15"/>
    <mergeCell ref="CD15:CE15"/>
    <mergeCell ref="CG15:CH15"/>
    <mergeCell ref="CI15:CJ15"/>
    <mergeCell ref="Z16:AA16"/>
    <mergeCell ref="AC16:AD16"/>
    <mergeCell ref="AE16:AF16"/>
    <mergeCell ref="AH16:AI16"/>
    <mergeCell ref="AK16:AL16"/>
    <mergeCell ref="AM16:AN16"/>
    <mergeCell ref="BQ16:BR16"/>
    <mergeCell ref="BS16:BT16"/>
    <mergeCell ref="CD16:CE16"/>
    <mergeCell ref="CG16:CH16"/>
    <mergeCell ref="CI16:CJ16"/>
    <mergeCell ref="CD17:CE17"/>
    <mergeCell ref="CG17:CH17"/>
    <mergeCell ref="CI17:CJ17"/>
    <mergeCell ref="CD18:CE18"/>
    <mergeCell ref="CG18:CH18"/>
    <mergeCell ref="CI18:CJ18"/>
    <mergeCell ref="CD19:CE19"/>
    <mergeCell ref="CG19:CH19"/>
    <mergeCell ref="CI19:CJ19"/>
    <mergeCell ref="CD20:CE20"/>
    <mergeCell ref="CG20:CH20"/>
    <mergeCell ref="CI20:CJ20"/>
    <mergeCell ref="CD21:CE21"/>
    <mergeCell ref="CG21:CH21"/>
    <mergeCell ref="CI21:CJ21"/>
    <mergeCell ref="CD22:CE22"/>
    <mergeCell ref="CG22:CH22"/>
    <mergeCell ref="CI22:CJ22"/>
    <mergeCell ref="CD23:CE23"/>
    <mergeCell ref="CG23:CH23"/>
    <mergeCell ref="CI23:CJ23"/>
    <mergeCell ref="B26:C26"/>
    <mergeCell ref="E26:F26"/>
    <mergeCell ref="G26:H26"/>
    <mergeCell ref="R26:S26"/>
    <mergeCell ref="U26:V26"/>
    <mergeCell ref="W26:X26"/>
    <mergeCell ref="Z26:AA26"/>
    <mergeCell ref="AC26:AD26"/>
    <mergeCell ref="AE26:AF26"/>
    <mergeCell ref="AH26:AI26"/>
    <mergeCell ref="AK26:AL26"/>
    <mergeCell ref="AM26:AN26"/>
    <mergeCell ref="AP26:AQ26"/>
    <mergeCell ref="AS26:AT26"/>
    <mergeCell ref="AU26:AV26"/>
    <mergeCell ref="BF26:BG26"/>
    <mergeCell ref="BI26:BJ26"/>
    <mergeCell ref="BK26:BL26"/>
    <mergeCell ref="BQ26:BR26"/>
    <mergeCell ref="BS26:BT26"/>
    <mergeCell ref="BV26:BW26"/>
    <mergeCell ref="BY26:BZ26"/>
    <mergeCell ref="CA26:CB26"/>
    <mergeCell ref="CF26:CG26"/>
    <mergeCell ref="B27:C27"/>
    <mergeCell ref="E27:F27"/>
    <mergeCell ref="G27:H27"/>
    <mergeCell ref="J27:K27"/>
    <mergeCell ref="M27:N27"/>
    <mergeCell ref="O27:P27"/>
    <mergeCell ref="R27:S27"/>
    <mergeCell ref="U27:V27"/>
    <mergeCell ref="W27:X27"/>
    <mergeCell ref="Z27:AA27"/>
    <mergeCell ref="AC27:AD27"/>
    <mergeCell ref="AE27:AF27"/>
    <mergeCell ref="AH27:AI27"/>
    <mergeCell ref="AK27:AL27"/>
    <mergeCell ref="AM27:AN27"/>
    <mergeCell ref="AP27:AQ27"/>
    <mergeCell ref="AS27:AT27"/>
    <mergeCell ref="AU27:AV27"/>
    <mergeCell ref="AX27:AY27"/>
    <mergeCell ref="BA27:BB27"/>
    <mergeCell ref="BC27:BD27"/>
    <mergeCell ref="BF27:BG27"/>
    <mergeCell ref="BI27:BJ27"/>
    <mergeCell ref="BK27:BL27"/>
    <mergeCell ref="BN27:BO27"/>
    <mergeCell ref="BQ27:BR27"/>
    <mergeCell ref="BS27:BT27"/>
    <mergeCell ref="BV27:BW27"/>
    <mergeCell ref="BY27:BZ27"/>
    <mergeCell ref="CA27:CB27"/>
    <mergeCell ref="CD27:CJ27"/>
    <mergeCell ref="B28:C28"/>
    <mergeCell ref="E28:F28"/>
    <mergeCell ref="G28:H28"/>
    <mergeCell ref="J28:K28"/>
    <mergeCell ref="M28:N28"/>
    <mergeCell ref="O28:P28"/>
    <mergeCell ref="R28:S28"/>
    <mergeCell ref="U28:V28"/>
    <mergeCell ref="W28:X28"/>
    <mergeCell ref="Z28:AA28"/>
    <mergeCell ref="AC28:AD28"/>
    <mergeCell ref="AE28:AF28"/>
    <mergeCell ref="AH28:AI28"/>
    <mergeCell ref="AK28:AL28"/>
    <mergeCell ref="AM28:AN28"/>
    <mergeCell ref="AP28:AQ28"/>
    <mergeCell ref="AS28:AT28"/>
    <mergeCell ref="AU28:AV28"/>
    <mergeCell ref="AX28:AY28"/>
    <mergeCell ref="BA28:BB28"/>
    <mergeCell ref="BC28:BD28"/>
    <mergeCell ref="BF28:BG28"/>
    <mergeCell ref="BI28:BJ28"/>
    <mergeCell ref="BK28:BL28"/>
    <mergeCell ref="BN28:BO28"/>
    <mergeCell ref="BQ28:BR28"/>
    <mergeCell ref="BS28:BT28"/>
    <mergeCell ref="BV28:BW28"/>
    <mergeCell ref="BY28:BZ28"/>
    <mergeCell ref="CA28:CB28"/>
    <mergeCell ref="CC28:CJ28"/>
    <mergeCell ref="B29:C29"/>
    <mergeCell ref="E29:F29"/>
    <mergeCell ref="G29:H29"/>
    <mergeCell ref="J29:K29"/>
    <mergeCell ref="M29:N29"/>
    <mergeCell ref="O29:P29"/>
    <mergeCell ref="R29:S29"/>
    <mergeCell ref="U29:V29"/>
    <mergeCell ref="W29:X29"/>
    <mergeCell ref="Z29:AA29"/>
    <mergeCell ref="AC29:AD29"/>
    <mergeCell ref="AE29:AF29"/>
    <mergeCell ref="AH29:AI29"/>
    <mergeCell ref="AK29:AL29"/>
    <mergeCell ref="AM29:AN29"/>
    <mergeCell ref="AP29:AQ29"/>
    <mergeCell ref="AS29:AT29"/>
    <mergeCell ref="AU29:AV29"/>
    <mergeCell ref="AX29:AY29"/>
    <mergeCell ref="BA29:BB29"/>
    <mergeCell ref="BC29:BD29"/>
    <mergeCell ref="BF29:BG29"/>
    <mergeCell ref="BI29:BJ29"/>
    <mergeCell ref="BK29:BL29"/>
    <mergeCell ref="BN29:BO29"/>
    <mergeCell ref="BQ29:BR29"/>
    <mergeCell ref="BS29:BT29"/>
    <mergeCell ref="BV29:BW29"/>
    <mergeCell ref="BY29:BZ29"/>
    <mergeCell ref="CA29:CB29"/>
    <mergeCell ref="B30:C30"/>
    <mergeCell ref="E30:F30"/>
    <mergeCell ref="G30:H30"/>
    <mergeCell ref="J30:K30"/>
    <mergeCell ref="M30:N30"/>
    <mergeCell ref="O30:P30"/>
    <mergeCell ref="R30:S30"/>
    <mergeCell ref="U30:V30"/>
    <mergeCell ref="W30:X30"/>
    <mergeCell ref="Z30:AA30"/>
    <mergeCell ref="AC30:AD30"/>
    <mergeCell ref="AE30:AF30"/>
    <mergeCell ref="AH30:AI30"/>
    <mergeCell ref="AK30:AL30"/>
    <mergeCell ref="AM30:AN30"/>
    <mergeCell ref="AP30:AQ30"/>
    <mergeCell ref="AS30:AT30"/>
    <mergeCell ref="AU30:AV30"/>
    <mergeCell ref="AX30:AY30"/>
    <mergeCell ref="BA30:BB30"/>
    <mergeCell ref="BC30:BD30"/>
    <mergeCell ref="BF30:BG30"/>
    <mergeCell ref="BI30:BJ30"/>
    <mergeCell ref="BK30:BL30"/>
    <mergeCell ref="BN30:BO30"/>
    <mergeCell ref="BQ30:BR30"/>
    <mergeCell ref="BS30:BT30"/>
    <mergeCell ref="BV30:BW30"/>
    <mergeCell ref="BY30:BZ30"/>
    <mergeCell ref="CA30:CB30"/>
    <mergeCell ref="E31:F31"/>
    <mergeCell ref="G31:H31"/>
    <mergeCell ref="J31:K31"/>
    <mergeCell ref="M31:N31"/>
    <mergeCell ref="O31:P31"/>
    <mergeCell ref="Z31:AA31"/>
    <mergeCell ref="AC31:AD31"/>
    <mergeCell ref="AE31:AF31"/>
    <mergeCell ref="AK31:AL31"/>
    <mergeCell ref="AM31:AN31"/>
    <mergeCell ref="AX31:AY31"/>
    <mergeCell ref="BA31:BB31"/>
    <mergeCell ref="BC31:BD31"/>
    <mergeCell ref="BV31:BW31"/>
    <mergeCell ref="BY31:BZ31"/>
    <mergeCell ref="B32:C32"/>
    <mergeCell ref="E32:F32"/>
    <mergeCell ref="G32:H32"/>
    <mergeCell ref="J32:K32"/>
    <mergeCell ref="M32:N32"/>
    <mergeCell ref="O32:P32"/>
    <mergeCell ref="R32:S32"/>
    <mergeCell ref="U32:V32"/>
    <mergeCell ref="W32:X32"/>
    <mergeCell ref="Z32:AA32"/>
    <mergeCell ref="AC32:AD32"/>
    <mergeCell ref="AE32:AF32"/>
    <mergeCell ref="AH32:AI32"/>
    <mergeCell ref="AK32:AL32"/>
    <mergeCell ref="AM32:AN32"/>
    <mergeCell ref="AP32:AQ32"/>
    <mergeCell ref="AS32:AT32"/>
    <mergeCell ref="AU32:AV32"/>
    <mergeCell ref="AX32:AY32"/>
    <mergeCell ref="BA32:BB32"/>
    <mergeCell ref="BC32:BD32"/>
    <mergeCell ref="BF32:BG32"/>
    <mergeCell ref="BI32:BJ32"/>
    <mergeCell ref="BK32:BL32"/>
    <mergeCell ref="BN32:BO32"/>
    <mergeCell ref="BQ32:BR32"/>
    <mergeCell ref="BS32:BT32"/>
    <mergeCell ref="BV32:BW32"/>
    <mergeCell ref="BY32:BZ32"/>
    <mergeCell ref="CA32:CB32"/>
    <mergeCell ref="B33:C33"/>
    <mergeCell ref="E33:F33"/>
    <mergeCell ref="G33:H33"/>
    <mergeCell ref="J33:K33"/>
    <mergeCell ref="M33:N33"/>
    <mergeCell ref="O33:P33"/>
    <mergeCell ref="R33:S33"/>
    <mergeCell ref="U33:V33"/>
    <mergeCell ref="W33:X33"/>
    <mergeCell ref="Z33:AA33"/>
    <mergeCell ref="AC33:AD33"/>
    <mergeCell ref="AE33:AF33"/>
    <mergeCell ref="AH33:AI33"/>
    <mergeCell ref="AK33:AL33"/>
    <mergeCell ref="AM33:AN33"/>
    <mergeCell ref="AP33:AQ33"/>
    <mergeCell ref="AS33:AT33"/>
    <mergeCell ref="AU33:AV33"/>
    <mergeCell ref="AX33:AY33"/>
    <mergeCell ref="BA33:BB33"/>
    <mergeCell ref="BC33:BD33"/>
    <mergeCell ref="BF33:BG33"/>
    <mergeCell ref="BI33:BJ33"/>
    <mergeCell ref="BK33:BL33"/>
    <mergeCell ref="BN33:BO33"/>
    <mergeCell ref="BQ33:BR33"/>
    <mergeCell ref="BS33:BT33"/>
    <mergeCell ref="BV33:BW33"/>
    <mergeCell ref="BY33:BZ33"/>
    <mergeCell ref="CA33:CB33"/>
    <mergeCell ref="D36:E36"/>
    <mergeCell ref="L36:M36"/>
    <mergeCell ref="T36:U36"/>
    <mergeCell ref="AB36:AC36"/>
    <mergeCell ref="AJ36:AK36"/>
    <mergeCell ref="AR36:AS36"/>
    <mergeCell ref="AZ36:BA36"/>
    <mergeCell ref="BH36:BI36"/>
    <mergeCell ref="BP36:BQ36"/>
    <mergeCell ref="BX36:BY36"/>
    <mergeCell ref="B37:H37"/>
    <mergeCell ref="J37:P37"/>
    <mergeCell ref="R37:X37"/>
    <mergeCell ref="Z37:AF37"/>
    <mergeCell ref="AH37:AN37"/>
    <mergeCell ref="AP37:AV37"/>
    <mergeCell ref="AX37:BD37"/>
    <mergeCell ref="BF37:BL37"/>
    <mergeCell ref="BN37:BT37"/>
    <mergeCell ref="BV37:CB37"/>
    <mergeCell ref="A38:H38"/>
    <mergeCell ref="I38:P38"/>
    <mergeCell ref="Q38:X38"/>
    <mergeCell ref="Y38:AF38"/>
    <mergeCell ref="AG38:AN38"/>
    <mergeCell ref="AO38:AV38"/>
    <mergeCell ref="AW38:BD38"/>
    <mergeCell ref="BE38:BL38"/>
    <mergeCell ref="BM38:BT38"/>
    <mergeCell ref="BU38:CB38"/>
    <mergeCell ref="A4:A5"/>
    <mergeCell ref="H34:H35"/>
    <mergeCell ref="I4:I5"/>
    <mergeCell ref="P34:P35"/>
    <mergeCell ref="Q4:Q5"/>
    <mergeCell ref="X34:X35"/>
    <mergeCell ref="Y4:Y5"/>
    <mergeCell ref="AF34:AF35"/>
    <mergeCell ref="AG4:AG5"/>
    <mergeCell ref="AN34:AN35"/>
    <mergeCell ref="AO4:AO5"/>
    <mergeCell ref="AV34:AV35"/>
    <mergeCell ref="AW4:AW5"/>
    <mergeCell ref="BA34:BA35"/>
    <mergeCell ref="BD34:BD35"/>
    <mergeCell ref="BE4:BE5"/>
    <mergeCell ref="BL34:BL35"/>
    <mergeCell ref="BM4:BM5"/>
    <mergeCell ref="BT34:BT35"/>
    <mergeCell ref="BU4:BU5"/>
    <mergeCell ref="CB34:CB35"/>
    <mergeCell ref="CC4:CC5"/>
    <mergeCell ref="CJ24:CJ25"/>
    <mergeCell ref="D34:E35"/>
    <mergeCell ref="L34:M35"/>
    <mergeCell ref="T34:U35"/>
    <mergeCell ref="AB34:AC35"/>
    <mergeCell ref="AJ34:AK35"/>
    <mergeCell ref="AR34:AS35"/>
    <mergeCell ref="BH34:BI35"/>
    <mergeCell ref="BP34:BQ35"/>
    <mergeCell ref="BX34:BY35"/>
    <mergeCell ref="CF24:CG25"/>
  </mergeCells>
  <printOptions horizontalCentered="1"/>
  <pageMargins left="0.708333333333333" right="0.708333333333333" top="0.747916666666667" bottom="0.747916666666667" header="0.314583333333333" footer="0.314583333333333"/>
  <pageSetup paperSize="9" scale="65"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33"/>
  <sheetViews>
    <sheetView workbookViewId="0">
      <selection activeCell="O16" sqref="O16"/>
    </sheetView>
  </sheetViews>
  <sheetFormatPr defaultColWidth="9" defaultRowHeight="13.5"/>
  <cols>
    <col min="1" max="2" width="9" style="55"/>
    <col min="3" max="3" width="11.125" style="55" customWidth="1"/>
    <col min="4" max="4" width="7.25" style="55" customWidth="1"/>
    <col min="5" max="6" width="9" style="55"/>
    <col min="7" max="7" width="5.875" style="55" customWidth="1"/>
    <col min="8" max="8" width="7.25" style="55" customWidth="1"/>
    <col min="9" max="9" width="5.625" style="55" customWidth="1"/>
    <col min="10" max="10" width="10.625" style="55" customWidth="1"/>
    <col min="11" max="11" width="4.5" style="55" customWidth="1"/>
    <col min="12" max="12" width="6.375" style="55" customWidth="1"/>
    <col min="13" max="13" width="6" style="55" customWidth="1"/>
    <col min="14" max="14" width="16.75" style="55" customWidth="1"/>
    <col min="15" max="16384" width="9" style="55"/>
  </cols>
  <sheetData>
    <row r="1" ht="17.25" customHeight="1" spans="1:14">
      <c r="A1" s="56" t="s">
        <v>149</v>
      </c>
      <c r="B1" s="57"/>
      <c r="C1" s="57"/>
      <c r="D1" s="57"/>
      <c r="E1" s="57"/>
      <c r="F1" s="57"/>
      <c r="G1" s="57"/>
      <c r="H1" s="57"/>
      <c r="I1" s="57"/>
      <c r="J1" s="57"/>
      <c r="K1" s="57"/>
      <c r="L1" s="57"/>
      <c r="M1" s="57"/>
      <c r="N1" s="57"/>
    </row>
    <row r="2" ht="32.25" customHeight="1" spans="1:14">
      <c r="A2" s="58" t="s">
        <v>150</v>
      </c>
      <c r="B2" s="58"/>
      <c r="C2" s="58"/>
      <c r="D2" s="58"/>
      <c r="E2" s="58"/>
      <c r="F2" s="58"/>
      <c r="G2" s="58"/>
      <c r="H2" s="58"/>
      <c r="I2" s="58"/>
      <c r="J2" s="58"/>
      <c r="K2" s="58"/>
      <c r="L2" s="58"/>
      <c r="M2" s="58"/>
      <c r="N2" s="58"/>
    </row>
    <row r="3" ht="18.75" customHeight="1" spans="1:14">
      <c r="A3" s="59"/>
      <c r="B3" s="59"/>
      <c r="C3" s="59"/>
      <c r="D3" s="59"/>
      <c r="E3" s="59"/>
      <c r="F3" s="59"/>
      <c r="G3" s="59"/>
      <c r="H3" s="59"/>
      <c r="I3" s="59"/>
      <c r="J3" s="59"/>
      <c r="K3" s="59"/>
      <c r="L3" s="59"/>
      <c r="M3" s="59"/>
      <c r="N3" s="80" t="s">
        <v>151</v>
      </c>
    </row>
    <row r="4" s="54" customFormat="1" ht="20.25" customHeight="1" spans="1:15">
      <c r="A4" s="60" t="s">
        <v>4</v>
      </c>
      <c r="B4" s="60"/>
      <c r="C4" s="60" t="s">
        <v>152</v>
      </c>
      <c r="D4" s="60"/>
      <c r="E4" s="60"/>
      <c r="F4" s="60"/>
      <c r="G4" s="60"/>
      <c r="H4" s="60"/>
      <c r="I4" s="81" t="s">
        <v>153</v>
      </c>
      <c r="J4" s="81"/>
      <c r="K4" s="82">
        <v>43602</v>
      </c>
      <c r="L4" s="60"/>
      <c r="M4" s="60"/>
      <c r="N4" s="60"/>
      <c r="O4" s="83"/>
    </row>
    <row r="5" s="54" customFormat="1" ht="20.25" customHeight="1" spans="1:15">
      <c r="A5" s="61" t="s">
        <v>154</v>
      </c>
      <c r="B5" s="61"/>
      <c r="C5" s="61"/>
      <c r="D5" s="61"/>
      <c r="E5" s="61"/>
      <c r="F5" s="61"/>
      <c r="G5" s="61"/>
      <c r="H5" s="61"/>
      <c r="I5" s="61"/>
      <c r="J5" s="61"/>
      <c r="K5" s="61"/>
      <c r="L5" s="61"/>
      <c r="M5" s="61"/>
      <c r="N5" s="61"/>
      <c r="O5" s="83"/>
    </row>
    <row r="6" s="54" customFormat="1" ht="20.25" customHeight="1" spans="1:15">
      <c r="A6" s="60" t="s">
        <v>155</v>
      </c>
      <c r="B6" s="60"/>
      <c r="C6" s="60"/>
      <c r="D6" s="60"/>
      <c r="E6" s="60"/>
      <c r="F6" s="60"/>
      <c r="G6" s="60"/>
      <c r="H6" s="60"/>
      <c r="I6" s="60"/>
      <c r="J6" s="60" t="s">
        <v>156</v>
      </c>
      <c r="K6" s="60"/>
      <c r="L6" s="60"/>
      <c r="M6" s="60"/>
      <c r="N6" s="60"/>
      <c r="O6" s="83"/>
    </row>
    <row r="7" s="54" customFormat="1" ht="20.25" customHeight="1" spans="1:15">
      <c r="A7" s="60" t="s">
        <v>157</v>
      </c>
      <c r="B7" s="60" t="s">
        <v>158</v>
      </c>
      <c r="C7" s="60"/>
      <c r="D7" s="60"/>
      <c r="E7" s="60" t="s">
        <v>159</v>
      </c>
      <c r="F7" s="60"/>
      <c r="G7" s="60" t="s">
        <v>160</v>
      </c>
      <c r="H7" s="60"/>
      <c r="I7" s="60"/>
      <c r="J7" s="60" t="s">
        <v>90</v>
      </c>
      <c r="K7" s="60"/>
      <c r="L7" s="60" t="s">
        <v>159</v>
      </c>
      <c r="M7" s="60"/>
      <c r="N7" s="60" t="s">
        <v>160</v>
      </c>
      <c r="O7" s="83"/>
    </row>
    <row r="8" s="54" customFormat="1" ht="20.25" customHeight="1" spans="1:15">
      <c r="A8" s="60">
        <v>1</v>
      </c>
      <c r="B8" s="62" t="s">
        <v>161</v>
      </c>
      <c r="C8" s="62"/>
      <c r="D8" s="62"/>
      <c r="E8" s="63">
        <f>SUM(E9:F12)</f>
        <v>1400</v>
      </c>
      <c r="F8" s="63"/>
      <c r="G8" s="60"/>
      <c r="H8" s="60"/>
      <c r="I8" s="60"/>
      <c r="J8" s="84">
        <f>E8+G8</f>
        <v>1400</v>
      </c>
      <c r="K8" s="60"/>
      <c r="L8" s="84">
        <f>SUM(L9:M12)</f>
        <v>1400</v>
      </c>
      <c r="M8" s="60"/>
      <c r="N8" s="60"/>
      <c r="O8" s="83"/>
    </row>
    <row r="9" s="54" customFormat="1" ht="20.25" customHeight="1" spans="1:15">
      <c r="A9" s="64" t="s">
        <v>162</v>
      </c>
      <c r="B9" s="62" t="s">
        <v>163</v>
      </c>
      <c r="C9" s="62"/>
      <c r="D9" s="62"/>
      <c r="E9" s="63">
        <v>55</v>
      </c>
      <c r="F9" s="63"/>
      <c r="G9" s="60"/>
      <c r="H9" s="60"/>
      <c r="I9" s="60"/>
      <c r="J9" s="84">
        <f t="shared" ref="J9:J12" si="0">E9+G9</f>
        <v>55</v>
      </c>
      <c r="K9" s="60"/>
      <c r="L9" s="63">
        <v>55</v>
      </c>
      <c r="M9" s="63"/>
      <c r="N9" s="60"/>
      <c r="O9" s="83"/>
    </row>
    <row r="10" s="54" customFormat="1" ht="20.25" customHeight="1" spans="1:15">
      <c r="A10" s="64" t="s">
        <v>164</v>
      </c>
      <c r="B10" s="62" t="s">
        <v>165</v>
      </c>
      <c r="C10" s="62"/>
      <c r="D10" s="62"/>
      <c r="E10" s="63">
        <v>105</v>
      </c>
      <c r="F10" s="63"/>
      <c r="G10" s="60"/>
      <c r="H10" s="60"/>
      <c r="I10" s="60"/>
      <c r="J10" s="84">
        <f t="shared" si="0"/>
        <v>105</v>
      </c>
      <c r="K10" s="60"/>
      <c r="L10" s="63">
        <v>105</v>
      </c>
      <c r="M10" s="63"/>
      <c r="N10" s="60"/>
      <c r="O10" s="83"/>
    </row>
    <row r="11" s="54" customFormat="1" ht="20.25" customHeight="1" spans="1:15">
      <c r="A11" s="64" t="s">
        <v>166</v>
      </c>
      <c r="B11" s="65" t="s">
        <v>167</v>
      </c>
      <c r="C11" s="66"/>
      <c r="D11" s="67"/>
      <c r="E11" s="68">
        <v>1190</v>
      </c>
      <c r="F11" s="69"/>
      <c r="G11" s="70"/>
      <c r="H11" s="71"/>
      <c r="I11" s="85"/>
      <c r="J11" s="84">
        <f t="shared" si="0"/>
        <v>1190</v>
      </c>
      <c r="K11" s="60"/>
      <c r="L11" s="68">
        <v>1190</v>
      </c>
      <c r="M11" s="69"/>
      <c r="N11" s="60"/>
      <c r="O11" s="83"/>
    </row>
    <row r="12" s="54" customFormat="1" ht="20.25" customHeight="1" spans="1:15">
      <c r="A12" s="64" t="s">
        <v>168</v>
      </c>
      <c r="B12" s="65" t="s">
        <v>169</v>
      </c>
      <c r="C12" s="66"/>
      <c r="D12" s="67"/>
      <c r="E12" s="68">
        <v>50</v>
      </c>
      <c r="F12" s="69"/>
      <c r="G12" s="70"/>
      <c r="H12" s="71"/>
      <c r="I12" s="85"/>
      <c r="J12" s="84">
        <f t="shared" si="0"/>
        <v>50</v>
      </c>
      <c r="K12" s="60"/>
      <c r="L12" s="68">
        <v>50</v>
      </c>
      <c r="M12" s="69"/>
      <c r="N12" s="60"/>
      <c r="O12" s="83"/>
    </row>
    <row r="13" s="54" customFormat="1" ht="20.25" customHeight="1" spans="1:15">
      <c r="A13" s="60">
        <v>2</v>
      </c>
      <c r="B13" s="62" t="s">
        <v>170</v>
      </c>
      <c r="C13" s="62"/>
      <c r="D13" s="62"/>
      <c r="E13" s="63">
        <f>SUM(E14:F17)</f>
        <v>250</v>
      </c>
      <c r="F13" s="63"/>
      <c r="G13" s="60"/>
      <c r="H13" s="60"/>
      <c r="I13" s="60"/>
      <c r="J13" s="84">
        <f>L13+N13</f>
        <v>250</v>
      </c>
      <c r="K13" s="60"/>
      <c r="L13" s="84">
        <f>SUM(L14:M17)</f>
        <v>250</v>
      </c>
      <c r="M13" s="60"/>
      <c r="N13" s="60"/>
      <c r="O13" s="83"/>
    </row>
    <row r="14" s="54" customFormat="1" ht="33.75" customHeight="1" spans="1:15">
      <c r="A14" s="64" t="s">
        <v>171</v>
      </c>
      <c r="B14" s="72" t="s">
        <v>172</v>
      </c>
      <c r="C14" s="73"/>
      <c r="D14" s="74"/>
      <c r="E14" s="63">
        <v>100</v>
      </c>
      <c r="F14" s="63"/>
      <c r="G14" s="60"/>
      <c r="H14" s="60"/>
      <c r="I14" s="60"/>
      <c r="J14" s="84">
        <f t="shared" ref="J14:J18" si="1">L14+N14</f>
        <v>100</v>
      </c>
      <c r="K14" s="60"/>
      <c r="L14" s="63">
        <v>100</v>
      </c>
      <c r="M14" s="63"/>
      <c r="N14" s="60"/>
      <c r="O14" s="83"/>
    </row>
    <row r="15" s="54" customFormat="1" ht="20.25" customHeight="1" spans="1:15">
      <c r="A15" s="64" t="s">
        <v>173</v>
      </c>
      <c r="B15" s="72" t="s">
        <v>174</v>
      </c>
      <c r="C15" s="73"/>
      <c r="D15" s="74"/>
      <c r="E15" s="63">
        <v>20</v>
      </c>
      <c r="F15" s="63"/>
      <c r="G15" s="60"/>
      <c r="H15" s="60"/>
      <c r="I15" s="60"/>
      <c r="J15" s="84">
        <f t="shared" si="1"/>
        <v>20</v>
      </c>
      <c r="K15" s="60"/>
      <c r="L15" s="63">
        <v>20</v>
      </c>
      <c r="M15" s="63"/>
      <c r="N15" s="60"/>
      <c r="O15" s="83"/>
    </row>
    <row r="16" s="54" customFormat="1" ht="36" customHeight="1" spans="1:18">
      <c r="A16" s="64" t="s">
        <v>175</v>
      </c>
      <c r="B16" s="72" t="s">
        <v>176</v>
      </c>
      <c r="C16" s="73"/>
      <c r="D16" s="74"/>
      <c r="E16" s="63">
        <v>20</v>
      </c>
      <c r="F16" s="63"/>
      <c r="G16" s="60"/>
      <c r="H16" s="60"/>
      <c r="I16" s="60"/>
      <c r="J16" s="84">
        <f t="shared" si="1"/>
        <v>20</v>
      </c>
      <c r="K16" s="60"/>
      <c r="L16" s="63">
        <v>20</v>
      </c>
      <c r="M16" s="63"/>
      <c r="N16" s="60"/>
      <c r="O16" s="83"/>
      <c r="R16" s="88"/>
    </row>
    <row r="17" s="54" customFormat="1" ht="33.75" customHeight="1" spans="1:15">
      <c r="A17" s="64" t="s">
        <v>177</v>
      </c>
      <c r="B17" s="72" t="s">
        <v>178</v>
      </c>
      <c r="C17" s="73"/>
      <c r="D17" s="74"/>
      <c r="E17" s="68">
        <v>110</v>
      </c>
      <c r="F17" s="69"/>
      <c r="G17" s="70"/>
      <c r="H17" s="71"/>
      <c r="I17" s="85"/>
      <c r="J17" s="84">
        <f t="shared" si="1"/>
        <v>110</v>
      </c>
      <c r="K17" s="60"/>
      <c r="L17" s="68">
        <v>110</v>
      </c>
      <c r="M17" s="69"/>
      <c r="N17" s="60"/>
      <c r="O17" s="83"/>
    </row>
    <row r="18" s="54" customFormat="1" ht="27" customHeight="1" spans="1:15">
      <c r="A18" s="60">
        <v>3</v>
      </c>
      <c r="B18" s="62" t="s">
        <v>179</v>
      </c>
      <c r="C18" s="62"/>
      <c r="D18" s="62"/>
      <c r="E18" s="63">
        <v>250</v>
      </c>
      <c r="F18" s="63"/>
      <c r="G18" s="60"/>
      <c r="H18" s="60"/>
      <c r="I18" s="60"/>
      <c r="J18" s="84">
        <f t="shared" si="1"/>
        <v>250</v>
      </c>
      <c r="K18" s="60"/>
      <c r="L18" s="63">
        <v>250</v>
      </c>
      <c r="M18" s="63"/>
      <c r="N18" s="60"/>
      <c r="O18" s="83"/>
    </row>
    <row r="19" s="54" customFormat="1" ht="20.25" customHeight="1" spans="1:19">
      <c r="A19" s="61" t="s">
        <v>90</v>
      </c>
      <c r="B19" s="61"/>
      <c r="C19" s="61"/>
      <c r="D19" s="61"/>
      <c r="E19" s="75">
        <f>E8+E13+E18</f>
        <v>1900</v>
      </c>
      <c r="F19" s="61"/>
      <c r="G19" s="61"/>
      <c r="H19" s="61"/>
      <c r="I19" s="61"/>
      <c r="J19" s="75">
        <f>J8+J13+J18</f>
        <v>1900</v>
      </c>
      <c r="K19" s="61"/>
      <c r="L19" s="75">
        <f>L8+L13+L18</f>
        <v>1900</v>
      </c>
      <c r="M19" s="61"/>
      <c r="N19" s="61"/>
      <c r="O19" s="83"/>
      <c r="R19" s="88"/>
      <c r="S19" s="88"/>
    </row>
    <row r="20" s="54" customFormat="1" ht="20.25" customHeight="1" spans="1:18">
      <c r="A20" s="61" t="s">
        <v>180</v>
      </c>
      <c r="B20" s="61"/>
      <c r="C20" s="61"/>
      <c r="D20" s="61"/>
      <c r="E20" s="61"/>
      <c r="F20" s="61"/>
      <c r="G20" s="61"/>
      <c r="H20" s="61"/>
      <c r="I20" s="61"/>
      <c r="J20" s="61"/>
      <c r="K20" s="61"/>
      <c r="L20" s="61"/>
      <c r="M20" s="61"/>
      <c r="N20" s="61"/>
      <c r="O20" s="83"/>
      <c r="R20" s="88"/>
    </row>
    <row r="21" s="54" customFormat="1" ht="20.25" customHeight="1" spans="1:15">
      <c r="A21" s="76" t="s">
        <v>157</v>
      </c>
      <c r="B21" s="60" t="s">
        <v>158</v>
      </c>
      <c r="C21" s="60"/>
      <c r="D21" s="60" t="s">
        <v>181</v>
      </c>
      <c r="E21" s="60"/>
      <c r="F21" s="60" t="s">
        <v>182</v>
      </c>
      <c r="G21" s="60"/>
      <c r="H21" s="60" t="s">
        <v>183</v>
      </c>
      <c r="I21" s="60"/>
      <c r="J21" s="60" t="s">
        <v>184</v>
      </c>
      <c r="K21" s="60" t="s">
        <v>185</v>
      </c>
      <c r="L21" s="60"/>
      <c r="M21" s="60" t="s">
        <v>186</v>
      </c>
      <c r="N21" s="60"/>
      <c r="O21" s="83"/>
    </row>
    <row r="22" s="54" customFormat="1" ht="20.25" customHeight="1" spans="1:15">
      <c r="A22" s="60">
        <v>1</v>
      </c>
      <c r="B22" s="62" t="s">
        <v>161</v>
      </c>
      <c r="C22" s="62"/>
      <c r="D22" s="63">
        <f>SUM(D23:E26)</f>
        <v>1400</v>
      </c>
      <c r="E22" s="63"/>
      <c r="F22" s="63">
        <f>SUM(F23:G26)</f>
        <v>1382.55</v>
      </c>
      <c r="G22" s="63"/>
      <c r="H22" s="77"/>
      <c r="I22" s="77"/>
      <c r="J22" s="63">
        <f>SUM(J23:J26)</f>
        <v>17.45</v>
      </c>
      <c r="K22" s="86">
        <f>F22/D22</f>
        <v>0.987535714285714</v>
      </c>
      <c r="L22" s="86"/>
      <c r="M22" s="60"/>
      <c r="N22" s="60"/>
      <c r="O22" s="83"/>
    </row>
    <row r="23" s="54" customFormat="1" ht="20.25" customHeight="1" spans="1:15">
      <c r="A23" s="64" t="s">
        <v>162</v>
      </c>
      <c r="B23" s="65" t="s">
        <v>163</v>
      </c>
      <c r="C23" s="67"/>
      <c r="D23" s="63">
        <v>55</v>
      </c>
      <c r="E23" s="63"/>
      <c r="F23" s="63">
        <v>55</v>
      </c>
      <c r="G23" s="63"/>
      <c r="H23" s="63"/>
      <c r="I23" s="63"/>
      <c r="J23" s="63"/>
      <c r="K23" s="86">
        <f t="shared" ref="K23:K27" si="2">F23/D23</f>
        <v>1</v>
      </c>
      <c r="L23" s="86"/>
      <c r="M23" s="60"/>
      <c r="N23" s="60"/>
      <c r="O23" s="83"/>
    </row>
    <row r="24" s="54" customFormat="1" ht="20.25" customHeight="1" spans="1:15">
      <c r="A24" s="64" t="s">
        <v>164</v>
      </c>
      <c r="B24" s="65" t="s">
        <v>165</v>
      </c>
      <c r="C24" s="67"/>
      <c r="D24" s="63">
        <v>105</v>
      </c>
      <c r="E24" s="63"/>
      <c r="F24" s="63">
        <v>100</v>
      </c>
      <c r="G24" s="63"/>
      <c r="H24" s="63"/>
      <c r="I24" s="63"/>
      <c r="J24" s="63">
        <f t="shared" ref="J24:J25" si="3">D24-F24</f>
        <v>5</v>
      </c>
      <c r="K24" s="86">
        <f t="shared" si="2"/>
        <v>0.952380952380952</v>
      </c>
      <c r="L24" s="86"/>
      <c r="M24" s="60" t="s">
        <v>187</v>
      </c>
      <c r="N24" s="60"/>
      <c r="O24" s="83"/>
    </row>
    <row r="25" s="54" customFormat="1" ht="49.5" customHeight="1" spans="1:17">
      <c r="A25" s="64" t="s">
        <v>166</v>
      </c>
      <c r="B25" s="65" t="s">
        <v>167</v>
      </c>
      <c r="C25" s="67"/>
      <c r="D25" s="68">
        <v>1190</v>
      </c>
      <c r="E25" s="69"/>
      <c r="F25" s="68">
        <v>1177.55</v>
      </c>
      <c r="G25" s="69"/>
      <c r="H25" s="68"/>
      <c r="I25" s="69"/>
      <c r="J25" s="63">
        <f t="shared" si="3"/>
        <v>12.45</v>
      </c>
      <c r="K25" s="86">
        <f t="shared" si="2"/>
        <v>0.98953781512605</v>
      </c>
      <c r="L25" s="86"/>
      <c r="M25" s="70" t="s">
        <v>188</v>
      </c>
      <c r="N25" s="85"/>
      <c r="O25" s="83"/>
      <c r="Q25" s="88"/>
    </row>
    <row r="26" s="54" customFormat="1" ht="20.25" customHeight="1" spans="1:15">
      <c r="A26" s="64" t="s">
        <v>168</v>
      </c>
      <c r="B26" s="65" t="s">
        <v>169</v>
      </c>
      <c r="C26" s="67"/>
      <c r="D26" s="68">
        <v>50</v>
      </c>
      <c r="E26" s="69"/>
      <c r="F26" s="68">
        <v>50</v>
      </c>
      <c r="G26" s="69"/>
      <c r="H26" s="68"/>
      <c r="I26" s="69"/>
      <c r="J26" s="63"/>
      <c r="K26" s="86">
        <f t="shared" si="2"/>
        <v>1</v>
      </c>
      <c r="L26" s="86"/>
      <c r="M26" s="70"/>
      <c r="N26" s="85"/>
      <c r="O26" s="83"/>
    </row>
    <row r="27" s="54" customFormat="1" ht="33.75" customHeight="1" spans="1:15">
      <c r="A27" s="64">
        <v>2</v>
      </c>
      <c r="B27" s="62" t="s">
        <v>170</v>
      </c>
      <c r="C27" s="62"/>
      <c r="D27" s="63">
        <f>SUM(D28:E31)</f>
        <v>250</v>
      </c>
      <c r="E27" s="63"/>
      <c r="F27" s="63">
        <f>SUM(F28:G31)</f>
        <v>228.941639</v>
      </c>
      <c r="G27" s="63"/>
      <c r="H27" s="77"/>
      <c r="I27" s="77"/>
      <c r="J27" s="63">
        <f>SUM(J28:J31)</f>
        <v>21.058361</v>
      </c>
      <c r="K27" s="86">
        <f t="shared" si="2"/>
        <v>0.915766556</v>
      </c>
      <c r="L27" s="86"/>
      <c r="M27" s="60"/>
      <c r="N27" s="60"/>
      <c r="O27" s="83"/>
    </row>
    <row r="28" s="54" customFormat="1" ht="35.25" customHeight="1" spans="1:15">
      <c r="A28" s="64" t="s">
        <v>171</v>
      </c>
      <c r="B28" s="72" t="s">
        <v>172</v>
      </c>
      <c r="C28" s="74"/>
      <c r="D28" s="63">
        <v>100</v>
      </c>
      <c r="E28" s="63"/>
      <c r="F28" s="63">
        <v>90</v>
      </c>
      <c r="G28" s="63"/>
      <c r="H28" s="63"/>
      <c r="I28" s="63"/>
      <c r="J28" s="63">
        <f>D28-F28</f>
        <v>10</v>
      </c>
      <c r="K28" s="86">
        <f t="shared" ref="K28:K33" si="4">F28/D28</f>
        <v>0.9</v>
      </c>
      <c r="L28" s="86"/>
      <c r="M28" s="60" t="s">
        <v>189</v>
      </c>
      <c r="N28" s="60"/>
      <c r="O28" s="83"/>
    </row>
    <row r="29" s="54" customFormat="1" ht="19.5" customHeight="1" spans="1:15">
      <c r="A29" s="64" t="s">
        <v>173</v>
      </c>
      <c r="B29" s="72" t="s">
        <v>174</v>
      </c>
      <c r="C29" s="74"/>
      <c r="D29" s="63">
        <v>20</v>
      </c>
      <c r="E29" s="63"/>
      <c r="F29" s="63">
        <v>19.2563</v>
      </c>
      <c r="G29" s="63"/>
      <c r="H29" s="63"/>
      <c r="I29" s="63"/>
      <c r="J29" s="63">
        <f t="shared" ref="J29:J32" si="5">D29-F29</f>
        <v>0.7437</v>
      </c>
      <c r="K29" s="86">
        <f t="shared" si="4"/>
        <v>0.962815</v>
      </c>
      <c r="L29" s="86"/>
      <c r="M29" s="60" t="s">
        <v>190</v>
      </c>
      <c r="N29" s="60"/>
      <c r="O29" s="83"/>
    </row>
    <row r="30" s="54" customFormat="1" ht="45.75" customHeight="1" spans="1:15">
      <c r="A30" s="64" t="s">
        <v>175</v>
      </c>
      <c r="B30" s="72" t="s">
        <v>176</v>
      </c>
      <c r="C30" s="74"/>
      <c r="D30" s="63">
        <v>20</v>
      </c>
      <c r="E30" s="63"/>
      <c r="F30" s="63">
        <v>10</v>
      </c>
      <c r="G30" s="63"/>
      <c r="H30" s="63"/>
      <c r="I30" s="63"/>
      <c r="J30" s="63">
        <f t="shared" si="5"/>
        <v>10</v>
      </c>
      <c r="K30" s="86">
        <f t="shared" si="4"/>
        <v>0.5</v>
      </c>
      <c r="L30" s="86"/>
      <c r="M30" s="60" t="s">
        <v>191</v>
      </c>
      <c r="N30" s="60"/>
      <c r="O30" s="83"/>
    </row>
    <row r="31" s="54" customFormat="1" ht="49.5" customHeight="1" spans="1:15">
      <c r="A31" s="64" t="s">
        <v>177</v>
      </c>
      <c r="B31" s="72" t="s">
        <v>178</v>
      </c>
      <c r="C31" s="74"/>
      <c r="D31" s="68">
        <v>110</v>
      </c>
      <c r="E31" s="69"/>
      <c r="F31" s="68">
        <v>109.685339</v>
      </c>
      <c r="G31" s="69"/>
      <c r="H31" s="68"/>
      <c r="I31" s="69"/>
      <c r="J31" s="63">
        <f t="shared" si="5"/>
        <v>0.314661000000001</v>
      </c>
      <c r="K31" s="86">
        <f t="shared" si="4"/>
        <v>0.997139445454545</v>
      </c>
      <c r="L31" s="86"/>
      <c r="M31" s="70" t="s">
        <v>190</v>
      </c>
      <c r="N31" s="85"/>
      <c r="O31" s="83"/>
    </row>
    <row r="32" s="54" customFormat="1" ht="34.5" customHeight="1" spans="1:15">
      <c r="A32" s="60">
        <v>3</v>
      </c>
      <c r="B32" s="62" t="s">
        <v>179</v>
      </c>
      <c r="C32" s="62"/>
      <c r="D32" s="77">
        <v>250</v>
      </c>
      <c r="E32" s="77"/>
      <c r="F32" s="63">
        <v>221.14</v>
      </c>
      <c r="G32" s="63"/>
      <c r="H32" s="77"/>
      <c r="I32" s="77"/>
      <c r="J32" s="63">
        <f t="shared" si="5"/>
        <v>28.86</v>
      </c>
      <c r="K32" s="86">
        <f t="shared" si="4"/>
        <v>0.88456</v>
      </c>
      <c r="L32" s="86"/>
      <c r="M32" s="60" t="s">
        <v>192</v>
      </c>
      <c r="N32" s="60"/>
      <c r="O32" s="83"/>
    </row>
    <row r="33" s="54" customFormat="1" ht="20.25" customHeight="1" spans="1:15">
      <c r="A33" s="61" t="s">
        <v>90</v>
      </c>
      <c r="B33" s="61"/>
      <c r="C33" s="61"/>
      <c r="D33" s="78">
        <f>D22+D27+D32</f>
        <v>1900</v>
      </c>
      <c r="E33" s="78"/>
      <c r="F33" s="78">
        <f>F22+F27+F32</f>
        <v>1832.631639</v>
      </c>
      <c r="G33" s="78"/>
      <c r="H33" s="79"/>
      <c r="I33" s="79"/>
      <c r="J33" s="78">
        <f>J22+J27+J32</f>
        <v>67.3683610000001</v>
      </c>
      <c r="K33" s="87">
        <f t="shared" si="4"/>
        <v>0.964542967894737</v>
      </c>
      <c r="L33" s="87"/>
      <c r="M33" s="61"/>
      <c r="N33" s="61"/>
      <c r="O33" s="83"/>
    </row>
  </sheetData>
  <mergeCells count="152">
    <mergeCell ref="A2:N2"/>
    <mergeCell ref="A4:B4"/>
    <mergeCell ref="C4:H4"/>
    <mergeCell ref="I4:J4"/>
    <mergeCell ref="K4:N4"/>
    <mergeCell ref="A5:N5"/>
    <mergeCell ref="A6:I6"/>
    <mergeCell ref="J6:N6"/>
    <mergeCell ref="B7:D7"/>
    <mergeCell ref="E7:F7"/>
    <mergeCell ref="G7:I7"/>
    <mergeCell ref="J7:K7"/>
    <mergeCell ref="L7:M7"/>
    <mergeCell ref="B8:D8"/>
    <mergeCell ref="E8:F8"/>
    <mergeCell ref="G8:I8"/>
    <mergeCell ref="J8:K8"/>
    <mergeCell ref="L8:M8"/>
    <mergeCell ref="B9:D9"/>
    <mergeCell ref="E9:F9"/>
    <mergeCell ref="G9:I9"/>
    <mergeCell ref="J9:K9"/>
    <mergeCell ref="L9:M9"/>
    <mergeCell ref="B10:D10"/>
    <mergeCell ref="E10:F10"/>
    <mergeCell ref="G10:I10"/>
    <mergeCell ref="J10:K10"/>
    <mergeCell ref="L10:M10"/>
    <mergeCell ref="B11:D11"/>
    <mergeCell ref="E11:F11"/>
    <mergeCell ref="G11:I11"/>
    <mergeCell ref="J11:K11"/>
    <mergeCell ref="L11:M11"/>
    <mergeCell ref="B12:D12"/>
    <mergeCell ref="E12:F12"/>
    <mergeCell ref="G12:I12"/>
    <mergeCell ref="J12:K12"/>
    <mergeCell ref="L12:M12"/>
    <mergeCell ref="B13:D13"/>
    <mergeCell ref="E13:F13"/>
    <mergeCell ref="G13:I13"/>
    <mergeCell ref="J13:K13"/>
    <mergeCell ref="L13:M13"/>
    <mergeCell ref="B14:D14"/>
    <mergeCell ref="E14:F14"/>
    <mergeCell ref="G14:I14"/>
    <mergeCell ref="J14:K14"/>
    <mergeCell ref="L14:M14"/>
    <mergeCell ref="B15:D15"/>
    <mergeCell ref="E15:F15"/>
    <mergeCell ref="G15:I15"/>
    <mergeCell ref="J15:K15"/>
    <mergeCell ref="L15:M15"/>
    <mergeCell ref="B16:D16"/>
    <mergeCell ref="E16:F16"/>
    <mergeCell ref="G16:I16"/>
    <mergeCell ref="J16:K16"/>
    <mergeCell ref="L16:M16"/>
    <mergeCell ref="B17:D17"/>
    <mergeCell ref="E17:F17"/>
    <mergeCell ref="G17:I17"/>
    <mergeCell ref="J17:K17"/>
    <mergeCell ref="L17:M17"/>
    <mergeCell ref="B18:D18"/>
    <mergeCell ref="E18:F18"/>
    <mergeCell ref="G18:I18"/>
    <mergeCell ref="J18:K18"/>
    <mergeCell ref="L18:M18"/>
    <mergeCell ref="A19:D19"/>
    <mergeCell ref="E19:F19"/>
    <mergeCell ref="G19:I19"/>
    <mergeCell ref="J19:K19"/>
    <mergeCell ref="L19:M19"/>
    <mergeCell ref="A20:N20"/>
    <mergeCell ref="B21:C21"/>
    <mergeCell ref="D21:E21"/>
    <mergeCell ref="F21:G21"/>
    <mergeCell ref="H21:I21"/>
    <mergeCell ref="K21:L21"/>
    <mergeCell ref="M21:N21"/>
    <mergeCell ref="B22:C22"/>
    <mergeCell ref="D22:E22"/>
    <mergeCell ref="F22:G22"/>
    <mergeCell ref="H22:I22"/>
    <mergeCell ref="K22:L22"/>
    <mergeCell ref="M22:N22"/>
    <mergeCell ref="B23:C23"/>
    <mergeCell ref="D23:E23"/>
    <mergeCell ref="F23:G23"/>
    <mergeCell ref="H23:I23"/>
    <mergeCell ref="K23:L23"/>
    <mergeCell ref="M23:N23"/>
    <mergeCell ref="B24:C24"/>
    <mergeCell ref="D24:E24"/>
    <mergeCell ref="F24:G24"/>
    <mergeCell ref="H24:I24"/>
    <mergeCell ref="K24:L24"/>
    <mergeCell ref="M24:N24"/>
    <mergeCell ref="B25:C25"/>
    <mergeCell ref="D25:E25"/>
    <mergeCell ref="F25:G25"/>
    <mergeCell ref="H25:I25"/>
    <mergeCell ref="K25:L25"/>
    <mergeCell ref="M25:N25"/>
    <mergeCell ref="B26:C26"/>
    <mergeCell ref="D26:E26"/>
    <mergeCell ref="F26:G26"/>
    <mergeCell ref="H26:I26"/>
    <mergeCell ref="K26:L26"/>
    <mergeCell ref="M26:N26"/>
    <mergeCell ref="B27:C27"/>
    <mergeCell ref="D27:E27"/>
    <mergeCell ref="F27:G27"/>
    <mergeCell ref="H27:I27"/>
    <mergeCell ref="K27:L27"/>
    <mergeCell ref="M27:N27"/>
    <mergeCell ref="B28:C28"/>
    <mergeCell ref="D28:E28"/>
    <mergeCell ref="F28:G28"/>
    <mergeCell ref="H28:I28"/>
    <mergeCell ref="K28:L28"/>
    <mergeCell ref="M28:N28"/>
    <mergeCell ref="B29:C29"/>
    <mergeCell ref="D29:E29"/>
    <mergeCell ref="F29:G29"/>
    <mergeCell ref="H29:I29"/>
    <mergeCell ref="K29:L29"/>
    <mergeCell ref="M29:N29"/>
    <mergeCell ref="B30:C30"/>
    <mergeCell ref="D30:E30"/>
    <mergeCell ref="F30:G30"/>
    <mergeCell ref="H30:I30"/>
    <mergeCell ref="K30:L30"/>
    <mergeCell ref="M30:N30"/>
    <mergeCell ref="B31:C31"/>
    <mergeCell ref="D31:E31"/>
    <mergeCell ref="F31:G31"/>
    <mergeCell ref="H31:I31"/>
    <mergeCell ref="K31:L31"/>
    <mergeCell ref="M31:N31"/>
    <mergeCell ref="B32:C32"/>
    <mergeCell ref="D32:E32"/>
    <mergeCell ref="F32:G32"/>
    <mergeCell ref="H32:I32"/>
    <mergeCell ref="K32:L32"/>
    <mergeCell ref="M32:N32"/>
    <mergeCell ref="A33:C33"/>
    <mergeCell ref="D33:E33"/>
    <mergeCell ref="F33:G33"/>
    <mergeCell ref="H33:I33"/>
    <mergeCell ref="K33:L33"/>
    <mergeCell ref="M33:N33"/>
  </mergeCells>
  <pageMargins left="0.699305555555556" right="0.699305555555556" top="0.75" bottom="0.75" header="0.3" footer="0.3"/>
  <pageSetup paperSize="9" scale="73"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36"/>
  <sheetViews>
    <sheetView workbookViewId="0">
      <selection activeCell="L16" sqref="L16"/>
    </sheetView>
  </sheetViews>
  <sheetFormatPr defaultColWidth="9" defaultRowHeight="14.25"/>
  <cols>
    <col min="1" max="2" width="9" style="31"/>
    <col min="3" max="3" width="10.625" style="31" customWidth="1"/>
    <col min="4" max="4" width="26.375" style="31" customWidth="1"/>
    <col min="5" max="5" width="12.875" style="31" customWidth="1"/>
    <col min="6" max="6" width="14.5" style="31" customWidth="1"/>
    <col min="7" max="7" width="7.5" style="31" customWidth="1"/>
    <col min="8" max="8" width="6.125" style="31" customWidth="1"/>
    <col min="9" max="9" width="5.75" style="31" customWidth="1"/>
    <col min="10" max="10" width="13.125" style="31" customWidth="1"/>
    <col min="11" max="11" width="9" style="31"/>
    <col min="12" max="12" width="11.625" style="31" customWidth="1"/>
    <col min="13" max="16384" width="9" style="31"/>
  </cols>
  <sheetData>
    <row r="1" ht="20.25" customHeight="1" spans="1:10">
      <c r="A1" s="32" t="s">
        <v>193</v>
      </c>
      <c r="B1" s="32"/>
      <c r="C1" s="32"/>
      <c r="D1" s="32"/>
      <c r="E1" s="32"/>
      <c r="F1" s="32"/>
      <c r="G1" s="32"/>
      <c r="H1" s="32"/>
      <c r="I1" s="32"/>
      <c r="J1" s="32"/>
    </row>
    <row r="2" ht="31.5" customHeight="1" spans="1:10">
      <c r="A2" s="8" t="s">
        <v>194</v>
      </c>
      <c r="B2" s="8"/>
      <c r="C2" s="8"/>
      <c r="D2" s="8"/>
      <c r="E2" s="8"/>
      <c r="F2" s="8"/>
      <c r="G2" s="8"/>
      <c r="H2" s="8"/>
      <c r="I2" s="8"/>
      <c r="J2" s="8"/>
    </row>
    <row r="3" ht="24" customHeight="1" spans="1:10">
      <c r="A3" s="33"/>
      <c r="B3" s="34"/>
      <c r="C3" s="34"/>
      <c r="D3" s="34"/>
      <c r="E3" s="34"/>
      <c r="F3" s="34"/>
      <c r="G3" s="34"/>
      <c r="H3" s="34"/>
      <c r="I3" s="51" t="s">
        <v>195</v>
      </c>
      <c r="J3" s="51"/>
    </row>
    <row r="4" ht="20.25" customHeight="1" spans="1:10">
      <c r="A4" s="35" t="s">
        <v>196</v>
      </c>
      <c r="B4" s="35"/>
      <c r="C4" s="35"/>
      <c r="D4" s="35" t="s">
        <v>197</v>
      </c>
      <c r="E4" s="35" t="s">
        <v>198</v>
      </c>
      <c r="F4" s="36" t="s">
        <v>199</v>
      </c>
      <c r="G4" s="37"/>
      <c r="H4" s="37"/>
      <c r="I4" s="37"/>
      <c r="J4" s="40"/>
    </row>
    <row r="5" ht="18.75" customHeight="1" spans="1:10">
      <c r="A5" s="35" t="s">
        <v>200</v>
      </c>
      <c r="B5" s="35"/>
      <c r="C5" s="35"/>
      <c r="D5" s="35" t="s">
        <v>152</v>
      </c>
      <c r="E5" s="35"/>
      <c r="F5" s="35"/>
      <c r="G5" s="35"/>
      <c r="H5" s="35"/>
      <c r="I5" s="35"/>
      <c r="J5" s="35"/>
    </row>
    <row r="6" ht="18" customHeight="1" spans="1:10">
      <c r="A6" s="35" t="s">
        <v>201</v>
      </c>
      <c r="B6" s="35"/>
      <c r="C6" s="35"/>
      <c r="D6" s="35" t="s">
        <v>152</v>
      </c>
      <c r="E6" s="35" t="s">
        <v>202</v>
      </c>
      <c r="F6" s="36" t="s">
        <v>203</v>
      </c>
      <c r="G6" s="37"/>
      <c r="H6" s="37"/>
      <c r="I6" s="37"/>
      <c r="J6" s="40"/>
    </row>
    <row r="7" ht="18" customHeight="1" spans="1:10">
      <c r="A7" s="35" t="s">
        <v>204</v>
      </c>
      <c r="B7" s="35"/>
      <c r="C7" s="35"/>
      <c r="D7" s="35"/>
      <c r="E7" s="35"/>
      <c r="F7" s="35" t="s">
        <v>205</v>
      </c>
      <c r="G7" s="35" t="s">
        <v>206</v>
      </c>
      <c r="H7" s="35"/>
      <c r="I7" s="35"/>
      <c r="J7" s="35" t="s">
        <v>207</v>
      </c>
    </row>
    <row r="8" ht="18" customHeight="1" spans="1:10">
      <c r="A8" s="35"/>
      <c r="B8" s="35"/>
      <c r="C8" s="35"/>
      <c r="D8" s="38" t="s">
        <v>208</v>
      </c>
      <c r="E8" s="38"/>
      <c r="F8" s="39">
        <v>1900</v>
      </c>
      <c r="G8" s="39">
        <v>1832.63</v>
      </c>
      <c r="H8" s="39"/>
      <c r="I8" s="39"/>
      <c r="J8" s="52">
        <f>G8/F8</f>
        <v>0.964542105263158</v>
      </c>
    </row>
    <row r="9" ht="18" customHeight="1" spans="1:10">
      <c r="A9" s="35"/>
      <c r="B9" s="35"/>
      <c r="C9" s="35"/>
      <c r="D9" s="38" t="s">
        <v>209</v>
      </c>
      <c r="E9" s="38"/>
      <c r="F9" s="39"/>
      <c r="G9" s="39"/>
      <c r="H9" s="39"/>
      <c r="I9" s="39"/>
      <c r="J9" s="52"/>
    </row>
    <row r="10" ht="18" customHeight="1" spans="1:10">
      <c r="A10" s="35"/>
      <c r="B10" s="35"/>
      <c r="C10" s="35"/>
      <c r="D10" s="38" t="s">
        <v>210</v>
      </c>
      <c r="E10" s="38"/>
      <c r="F10" s="39">
        <v>1900</v>
      </c>
      <c r="G10" s="39">
        <v>1832.63</v>
      </c>
      <c r="H10" s="39"/>
      <c r="I10" s="39"/>
      <c r="J10" s="52">
        <f>G10/F10</f>
        <v>0.964542105263158</v>
      </c>
    </row>
    <row r="11" ht="18" customHeight="1" spans="1:13">
      <c r="A11" s="35"/>
      <c r="B11" s="35"/>
      <c r="C11" s="35"/>
      <c r="D11" s="38" t="s">
        <v>211</v>
      </c>
      <c r="E11" s="38"/>
      <c r="F11" s="35"/>
      <c r="G11" s="35"/>
      <c r="H11" s="35"/>
      <c r="I11" s="35"/>
      <c r="J11" s="35"/>
      <c r="L11" s="53"/>
      <c r="M11" s="53"/>
    </row>
    <row r="12" ht="18.75" customHeight="1" spans="1:10">
      <c r="A12" s="35" t="s">
        <v>212</v>
      </c>
      <c r="B12" s="35" t="s">
        <v>213</v>
      </c>
      <c r="C12" s="35"/>
      <c r="D12" s="35"/>
      <c r="E12" s="35" t="s">
        <v>214</v>
      </c>
      <c r="F12" s="35"/>
      <c r="G12" s="35"/>
      <c r="H12" s="35"/>
      <c r="I12" s="35"/>
      <c r="J12" s="35"/>
    </row>
    <row r="13" ht="44.25" customHeight="1" spans="1:10">
      <c r="A13" s="35"/>
      <c r="B13" s="36" t="s">
        <v>215</v>
      </c>
      <c r="C13" s="37"/>
      <c r="D13" s="40"/>
      <c r="E13" s="41" t="s">
        <v>216</v>
      </c>
      <c r="F13" s="42"/>
      <c r="G13" s="42"/>
      <c r="H13" s="42"/>
      <c r="I13" s="42"/>
      <c r="J13" s="43"/>
    </row>
    <row r="14" ht="18.75" customHeight="1" spans="1:10">
      <c r="A14" s="35"/>
      <c r="B14" s="41" t="s">
        <v>217</v>
      </c>
      <c r="C14" s="42"/>
      <c r="D14" s="43"/>
      <c r="E14" s="41" t="s">
        <v>218</v>
      </c>
      <c r="F14" s="42"/>
      <c r="G14" s="42"/>
      <c r="H14" s="42"/>
      <c r="I14" s="42"/>
      <c r="J14" s="43"/>
    </row>
    <row r="15" ht="36" customHeight="1" spans="1:10">
      <c r="A15" s="35"/>
      <c r="B15" s="38" t="s">
        <v>219</v>
      </c>
      <c r="C15" s="38"/>
      <c r="D15" s="38"/>
      <c r="E15" s="38" t="s">
        <v>220</v>
      </c>
      <c r="F15" s="38"/>
      <c r="G15" s="38"/>
      <c r="H15" s="38"/>
      <c r="I15" s="38"/>
      <c r="J15" s="38"/>
    </row>
    <row r="16" ht="20.25" customHeight="1" spans="1:10">
      <c r="A16" s="35" t="s">
        <v>221</v>
      </c>
      <c r="B16" s="35" t="s">
        <v>15</v>
      </c>
      <c r="C16" s="35" t="s">
        <v>16</v>
      </c>
      <c r="D16" s="35" t="s">
        <v>17</v>
      </c>
      <c r="E16" s="35" t="s">
        <v>222</v>
      </c>
      <c r="F16" s="35" t="s">
        <v>223</v>
      </c>
      <c r="G16" s="35"/>
      <c r="H16" s="35" t="s">
        <v>224</v>
      </c>
      <c r="I16" s="35"/>
      <c r="J16" s="35"/>
    </row>
    <row r="17" ht="21" customHeight="1" spans="1:10">
      <c r="A17" s="35"/>
      <c r="B17" s="44" t="s">
        <v>225</v>
      </c>
      <c r="C17" s="44" t="s">
        <v>226</v>
      </c>
      <c r="D17" s="45" t="s">
        <v>227</v>
      </c>
      <c r="E17" s="35">
        <v>120</v>
      </c>
      <c r="F17" s="35">
        <v>125</v>
      </c>
      <c r="G17" s="35"/>
      <c r="H17" s="35" t="s">
        <v>228</v>
      </c>
      <c r="I17" s="35"/>
      <c r="J17" s="35"/>
    </row>
    <row r="18" ht="21" customHeight="1" spans="1:10">
      <c r="A18" s="35"/>
      <c r="B18" s="46"/>
      <c r="C18" s="46"/>
      <c r="D18" s="45" t="s">
        <v>229</v>
      </c>
      <c r="E18" s="35">
        <v>142</v>
      </c>
      <c r="F18" s="35">
        <v>147</v>
      </c>
      <c r="G18" s="35"/>
      <c r="H18" s="35" t="s">
        <v>228</v>
      </c>
      <c r="I18" s="35"/>
      <c r="J18" s="35"/>
    </row>
    <row r="19" ht="21" customHeight="1" spans="1:10">
      <c r="A19" s="35"/>
      <c r="B19" s="46"/>
      <c r="C19" s="46"/>
      <c r="D19" s="45" t="s">
        <v>230</v>
      </c>
      <c r="E19" s="35">
        <v>140</v>
      </c>
      <c r="F19" s="35">
        <v>140</v>
      </c>
      <c r="G19" s="35"/>
      <c r="H19" s="35" t="s">
        <v>228</v>
      </c>
      <c r="I19" s="35"/>
      <c r="J19" s="35"/>
    </row>
    <row r="20" ht="18.75" customHeight="1" spans="1:10">
      <c r="A20" s="35"/>
      <c r="B20" s="46"/>
      <c r="C20" s="46"/>
      <c r="D20" s="38" t="s">
        <v>231</v>
      </c>
      <c r="E20" s="35">
        <v>295</v>
      </c>
      <c r="F20" s="36">
        <v>295</v>
      </c>
      <c r="G20" s="40"/>
      <c r="H20" s="35" t="s">
        <v>228</v>
      </c>
      <c r="I20" s="35"/>
      <c r="J20" s="35"/>
    </row>
    <row r="21" ht="27.75" customHeight="1" spans="1:10">
      <c r="A21" s="35"/>
      <c r="B21" s="46"/>
      <c r="C21" s="46"/>
      <c r="D21" s="38" t="s">
        <v>232</v>
      </c>
      <c r="E21" s="35">
        <v>10</v>
      </c>
      <c r="F21" s="36">
        <v>10</v>
      </c>
      <c r="G21" s="40"/>
      <c r="H21" s="35" t="s">
        <v>228</v>
      </c>
      <c r="I21" s="35"/>
      <c r="J21" s="35"/>
    </row>
    <row r="22" ht="20.25" customHeight="1" spans="1:10">
      <c r="A22" s="35"/>
      <c r="B22" s="46"/>
      <c r="C22" s="46"/>
      <c r="D22" s="38" t="s">
        <v>233</v>
      </c>
      <c r="E22" s="35">
        <v>2</v>
      </c>
      <c r="F22" s="36">
        <v>2</v>
      </c>
      <c r="G22" s="40"/>
      <c r="H22" s="35" t="s">
        <v>228</v>
      </c>
      <c r="I22" s="35"/>
      <c r="J22" s="35"/>
    </row>
    <row r="23" ht="30.75" customHeight="1" spans="1:10">
      <c r="A23" s="35"/>
      <c r="B23" s="46"/>
      <c r="C23" s="46"/>
      <c r="D23" s="38" t="s">
        <v>234</v>
      </c>
      <c r="E23" s="35" t="s">
        <v>235</v>
      </c>
      <c r="F23" s="36">
        <v>4</v>
      </c>
      <c r="G23" s="40"/>
      <c r="H23" s="35" t="s">
        <v>228</v>
      </c>
      <c r="I23" s="35"/>
      <c r="J23" s="35"/>
    </row>
    <row r="24" ht="29.25" customHeight="1" spans="1:10">
      <c r="A24" s="35"/>
      <c r="B24" s="46"/>
      <c r="C24" s="47"/>
      <c r="D24" s="48" t="s">
        <v>236</v>
      </c>
      <c r="E24" s="35">
        <v>10</v>
      </c>
      <c r="F24" s="35">
        <v>11</v>
      </c>
      <c r="G24" s="35"/>
      <c r="H24" s="35" t="s">
        <v>228</v>
      </c>
      <c r="I24" s="35"/>
      <c r="J24" s="35"/>
    </row>
    <row r="25" ht="20.25" customHeight="1" spans="1:10">
      <c r="A25" s="35"/>
      <c r="B25" s="46"/>
      <c r="C25" s="35" t="s">
        <v>237</v>
      </c>
      <c r="D25" s="45" t="s">
        <v>238</v>
      </c>
      <c r="E25" s="49">
        <v>1</v>
      </c>
      <c r="F25" s="49">
        <v>1</v>
      </c>
      <c r="G25" s="35"/>
      <c r="H25" s="35" t="s">
        <v>228</v>
      </c>
      <c r="I25" s="35"/>
      <c r="J25" s="35"/>
    </row>
    <row r="26" ht="42" customHeight="1" spans="1:10">
      <c r="A26" s="35"/>
      <c r="B26" s="46"/>
      <c r="C26" s="35" t="s">
        <v>239</v>
      </c>
      <c r="D26" s="45" t="s">
        <v>240</v>
      </c>
      <c r="E26" s="49">
        <v>1</v>
      </c>
      <c r="F26" s="50">
        <f>J10</f>
        <v>0.964542105263158</v>
      </c>
      <c r="G26" s="50"/>
      <c r="H26" s="35" t="s">
        <v>241</v>
      </c>
      <c r="I26" s="35"/>
      <c r="J26" s="35"/>
    </row>
    <row r="27" ht="30" customHeight="1" spans="1:10">
      <c r="A27" s="35"/>
      <c r="B27" s="47"/>
      <c r="C27" s="35"/>
      <c r="D27" s="45" t="s">
        <v>242</v>
      </c>
      <c r="E27" s="49">
        <v>1</v>
      </c>
      <c r="F27" s="50">
        <f>(229+32+25)/291</f>
        <v>0.982817869415808</v>
      </c>
      <c r="G27" s="50"/>
      <c r="H27" s="35" t="s">
        <v>241</v>
      </c>
      <c r="I27" s="35"/>
      <c r="J27" s="35"/>
    </row>
    <row r="28" ht="41.25" customHeight="1" spans="1:10">
      <c r="A28" s="35"/>
      <c r="B28" s="35" t="s">
        <v>243</v>
      </c>
      <c r="C28" s="35" t="s">
        <v>244</v>
      </c>
      <c r="D28" s="45" t="s">
        <v>245</v>
      </c>
      <c r="E28" s="35" t="s">
        <v>246</v>
      </c>
      <c r="F28" s="49">
        <v>1</v>
      </c>
      <c r="G28" s="35"/>
      <c r="H28" s="35" t="s">
        <v>228</v>
      </c>
      <c r="I28" s="35"/>
      <c r="J28" s="35"/>
    </row>
    <row r="29" ht="33" customHeight="1" spans="1:10">
      <c r="A29" s="38" t="s">
        <v>221</v>
      </c>
      <c r="B29" s="38" t="s">
        <v>243</v>
      </c>
      <c r="C29" s="35" t="s">
        <v>247</v>
      </c>
      <c r="D29" s="45" t="s">
        <v>248</v>
      </c>
      <c r="E29" s="35" t="s">
        <v>246</v>
      </c>
      <c r="F29" s="49">
        <v>1</v>
      </c>
      <c r="G29" s="35"/>
      <c r="H29" s="35" t="s">
        <v>228</v>
      </c>
      <c r="I29" s="35"/>
      <c r="J29" s="35"/>
    </row>
    <row r="30" ht="33" customHeight="1" spans="1:10">
      <c r="A30" s="38"/>
      <c r="B30" s="38"/>
      <c r="C30" s="35"/>
      <c r="D30" s="45" t="s">
        <v>249</v>
      </c>
      <c r="E30" s="35" t="s">
        <v>246</v>
      </c>
      <c r="F30" s="49">
        <v>0.95</v>
      </c>
      <c r="G30" s="35"/>
      <c r="H30" s="35" t="s">
        <v>228</v>
      </c>
      <c r="I30" s="35"/>
      <c r="J30" s="35"/>
    </row>
    <row r="31" ht="20.25" customHeight="1" spans="1:10">
      <c r="A31" s="38"/>
      <c r="B31" s="38"/>
      <c r="C31" s="35" t="s">
        <v>250</v>
      </c>
      <c r="D31" s="38" t="s">
        <v>251</v>
      </c>
      <c r="E31" s="35">
        <v>120</v>
      </c>
      <c r="F31" s="35">
        <v>125</v>
      </c>
      <c r="G31" s="35"/>
      <c r="H31" s="35" t="s">
        <v>228</v>
      </c>
      <c r="I31" s="35"/>
      <c r="J31" s="35"/>
    </row>
    <row r="32" ht="19.5" customHeight="1" spans="1:10">
      <c r="A32" s="38"/>
      <c r="B32" s="38"/>
      <c r="C32" s="35"/>
      <c r="D32" s="38" t="s">
        <v>252</v>
      </c>
      <c r="E32" s="35">
        <v>142</v>
      </c>
      <c r="F32" s="35">
        <v>147</v>
      </c>
      <c r="G32" s="35"/>
      <c r="H32" s="35" t="s">
        <v>228</v>
      </c>
      <c r="I32" s="35"/>
      <c r="J32" s="35"/>
    </row>
    <row r="33" ht="18.75" customHeight="1" spans="1:10">
      <c r="A33" s="38"/>
      <c r="B33" s="38"/>
      <c r="C33" s="35"/>
      <c r="D33" s="38" t="s">
        <v>253</v>
      </c>
      <c r="E33" s="35">
        <v>140</v>
      </c>
      <c r="F33" s="35">
        <v>140</v>
      </c>
      <c r="G33" s="35"/>
      <c r="H33" s="35" t="s">
        <v>228</v>
      </c>
      <c r="I33" s="35"/>
      <c r="J33" s="35"/>
    </row>
    <row r="34" ht="34.5" customHeight="1" spans="1:10">
      <c r="A34" s="38"/>
      <c r="B34" s="38"/>
      <c r="C34" s="35" t="s">
        <v>254</v>
      </c>
      <c r="D34" s="45" t="s">
        <v>255</v>
      </c>
      <c r="E34" s="35" t="s">
        <v>256</v>
      </c>
      <c r="F34" s="35" t="s">
        <v>256</v>
      </c>
      <c r="G34" s="35"/>
      <c r="H34" s="35" t="s">
        <v>228</v>
      </c>
      <c r="I34" s="35"/>
      <c r="J34" s="35"/>
    </row>
    <row r="35" ht="36" customHeight="1" spans="1:10">
      <c r="A35" s="38"/>
      <c r="B35" s="35" t="s">
        <v>257</v>
      </c>
      <c r="C35" s="35" t="s">
        <v>258</v>
      </c>
      <c r="D35" s="45" t="s">
        <v>259</v>
      </c>
      <c r="E35" s="35" t="s">
        <v>246</v>
      </c>
      <c r="F35" s="49">
        <v>1</v>
      </c>
      <c r="G35" s="35"/>
      <c r="H35" s="35" t="s">
        <v>228</v>
      </c>
      <c r="I35" s="35"/>
      <c r="J35" s="35"/>
    </row>
    <row r="36" ht="24" customHeight="1" spans="1:10">
      <c r="A36" s="35" t="s">
        <v>260</v>
      </c>
      <c r="B36" s="36" t="s">
        <v>261</v>
      </c>
      <c r="C36" s="37"/>
      <c r="D36" s="37"/>
      <c r="E36" s="37"/>
      <c r="F36" s="37"/>
      <c r="G36" s="37"/>
      <c r="H36" s="37"/>
      <c r="I36" s="37"/>
      <c r="J36" s="40"/>
    </row>
  </sheetData>
  <mergeCells count="80">
    <mergeCell ref="A1:J1"/>
    <mergeCell ref="A2:J2"/>
    <mergeCell ref="D3:E3"/>
    <mergeCell ref="G3:H3"/>
    <mergeCell ref="I3:J3"/>
    <mergeCell ref="A4:C4"/>
    <mergeCell ref="F4:J4"/>
    <mergeCell ref="A5:C5"/>
    <mergeCell ref="D5:J5"/>
    <mergeCell ref="A6:C6"/>
    <mergeCell ref="F6:J6"/>
    <mergeCell ref="D7:E7"/>
    <mergeCell ref="G7:I7"/>
    <mergeCell ref="D8:E8"/>
    <mergeCell ref="G8:I8"/>
    <mergeCell ref="D9:E9"/>
    <mergeCell ref="G9:I9"/>
    <mergeCell ref="D10:E10"/>
    <mergeCell ref="G10:I10"/>
    <mergeCell ref="D11:E11"/>
    <mergeCell ref="G11:I11"/>
    <mergeCell ref="B12:D12"/>
    <mergeCell ref="E12:J12"/>
    <mergeCell ref="B13:D13"/>
    <mergeCell ref="E13:J13"/>
    <mergeCell ref="B14:D14"/>
    <mergeCell ref="E14:J14"/>
    <mergeCell ref="B15:D15"/>
    <mergeCell ref="E15:J15"/>
    <mergeCell ref="F16:G16"/>
    <mergeCell ref="H16:J16"/>
    <mergeCell ref="F17:G17"/>
    <mergeCell ref="H17:J17"/>
    <mergeCell ref="F18:G18"/>
    <mergeCell ref="H18:J18"/>
    <mergeCell ref="F19:G19"/>
    <mergeCell ref="H19:J19"/>
    <mergeCell ref="F20:G20"/>
    <mergeCell ref="H20:J20"/>
    <mergeCell ref="F21:G21"/>
    <mergeCell ref="H21:J21"/>
    <mergeCell ref="F22:G22"/>
    <mergeCell ref="H22:J22"/>
    <mergeCell ref="F23:G23"/>
    <mergeCell ref="H23:J23"/>
    <mergeCell ref="F24:G24"/>
    <mergeCell ref="H24:J24"/>
    <mergeCell ref="F25:G25"/>
    <mergeCell ref="H25:J25"/>
    <mergeCell ref="F26:G26"/>
    <mergeCell ref="H26:J26"/>
    <mergeCell ref="F27:G27"/>
    <mergeCell ref="H27:J27"/>
    <mergeCell ref="F28:G28"/>
    <mergeCell ref="H28:J28"/>
    <mergeCell ref="F29:G29"/>
    <mergeCell ref="H29:J29"/>
    <mergeCell ref="F30:G30"/>
    <mergeCell ref="H30:J30"/>
    <mergeCell ref="F31:G31"/>
    <mergeCell ref="H31:J31"/>
    <mergeCell ref="F32:G32"/>
    <mergeCell ref="H32:J32"/>
    <mergeCell ref="F33:G33"/>
    <mergeCell ref="H33:J33"/>
    <mergeCell ref="F34:G34"/>
    <mergeCell ref="H34:J34"/>
    <mergeCell ref="F35:G35"/>
    <mergeCell ref="H35:J35"/>
    <mergeCell ref="B36:J36"/>
    <mergeCell ref="A12:A15"/>
    <mergeCell ref="A16:A28"/>
    <mergeCell ref="A29:A35"/>
    <mergeCell ref="B17:B27"/>
    <mergeCell ref="B29:B34"/>
    <mergeCell ref="C17:C24"/>
    <mergeCell ref="C26:C27"/>
    <mergeCell ref="C29:C30"/>
    <mergeCell ref="C31:C33"/>
    <mergeCell ref="A7:C11"/>
  </mergeCells>
  <pageMargins left="0.75" right="0.75" top="1" bottom="1" header="0.509027777777778" footer="0.509027777777778"/>
  <pageSetup paperSize="9" scale="73" fitToHeight="0"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48"/>
  <sheetViews>
    <sheetView tabSelected="1" workbookViewId="0">
      <selection activeCell="D6" sqref="D6:E6"/>
    </sheetView>
  </sheetViews>
  <sheetFormatPr defaultColWidth="9" defaultRowHeight="13.5"/>
  <cols>
    <col min="4" max="4" width="24.75" customWidth="1"/>
    <col min="6" max="6" width="11.625" customWidth="1"/>
    <col min="7" max="7" width="6.125" customWidth="1"/>
    <col min="8" max="8" width="4.75" customWidth="1"/>
    <col min="9" max="9" width="7.25" customWidth="1"/>
    <col min="11" max="11" width="14.375" customWidth="1"/>
  </cols>
  <sheetData>
    <row r="1" spans="1:1">
      <c r="A1" s="7" t="s">
        <v>262</v>
      </c>
    </row>
    <row r="2" ht="48.75" customHeight="1" spans="1:11">
      <c r="A2" s="8" t="s">
        <v>263</v>
      </c>
      <c r="B2" s="8"/>
      <c r="C2" s="8"/>
      <c r="D2" s="8"/>
      <c r="E2" s="8"/>
      <c r="F2" s="8"/>
      <c r="G2" s="8"/>
      <c r="H2" s="8"/>
      <c r="I2" s="8"/>
      <c r="J2" s="8"/>
      <c r="K2" s="8"/>
    </row>
    <row r="3" ht="17.25" customHeight="1" spans="1:11">
      <c r="A3" s="9"/>
      <c r="B3" s="10"/>
      <c r="C3" s="10"/>
      <c r="D3" s="10"/>
      <c r="E3" s="10"/>
      <c r="F3" s="10"/>
      <c r="G3" s="10"/>
      <c r="H3" s="10"/>
      <c r="I3" s="10"/>
      <c r="J3" s="10"/>
      <c r="K3" s="27" t="s">
        <v>264</v>
      </c>
    </row>
    <row r="4" ht="18.75" customHeight="1" spans="1:11">
      <c r="A4" s="11" t="s">
        <v>196</v>
      </c>
      <c r="B4" s="11"/>
      <c r="C4" s="11"/>
      <c r="D4" s="11" t="s">
        <v>265</v>
      </c>
      <c r="E4" s="11"/>
      <c r="F4" s="11" t="s">
        <v>198</v>
      </c>
      <c r="G4" s="11"/>
      <c r="H4" s="12"/>
      <c r="I4" s="12"/>
      <c r="J4" s="12"/>
      <c r="K4" s="12"/>
    </row>
    <row r="5" ht="18.75" customHeight="1" spans="1:11">
      <c r="A5" s="11" t="s">
        <v>200</v>
      </c>
      <c r="B5" s="11"/>
      <c r="C5" s="11"/>
      <c r="D5" s="12" t="s">
        <v>266</v>
      </c>
      <c r="E5" s="12"/>
      <c r="F5" s="12"/>
      <c r="G5" s="12"/>
      <c r="H5" s="12"/>
      <c r="I5" s="12"/>
      <c r="J5" s="12"/>
      <c r="K5" s="12"/>
    </row>
    <row r="6" ht="18.75" customHeight="1" spans="1:11">
      <c r="A6" s="11" t="s">
        <v>201</v>
      </c>
      <c r="B6" s="11"/>
      <c r="C6" s="11"/>
      <c r="D6" s="11" t="s">
        <v>267</v>
      </c>
      <c r="E6" s="11"/>
      <c r="F6" s="11" t="s">
        <v>202</v>
      </c>
      <c r="G6" s="11"/>
      <c r="H6" s="11" t="s">
        <v>268</v>
      </c>
      <c r="I6" s="11"/>
      <c r="J6" s="11"/>
      <c r="K6" s="11"/>
    </row>
    <row r="7" ht="18.75" customHeight="1" spans="1:11">
      <c r="A7" s="13" t="s">
        <v>204</v>
      </c>
      <c r="B7" s="13"/>
      <c r="C7" s="13"/>
      <c r="D7" s="14"/>
      <c r="E7" s="11" t="s">
        <v>205</v>
      </c>
      <c r="F7" s="11"/>
      <c r="G7" s="11" t="s">
        <v>206</v>
      </c>
      <c r="H7" s="11"/>
      <c r="I7" s="11"/>
      <c r="J7" s="11" t="s">
        <v>207</v>
      </c>
      <c r="K7" s="11"/>
    </row>
    <row r="8" ht="18.75" customHeight="1" spans="1:11">
      <c r="A8" s="13"/>
      <c r="B8" s="13"/>
      <c r="C8" s="13"/>
      <c r="D8" s="14" t="s">
        <v>208</v>
      </c>
      <c r="E8" s="15">
        <v>32.41</v>
      </c>
      <c r="F8" s="15"/>
      <c r="G8" s="15">
        <v>32.41</v>
      </c>
      <c r="H8" s="15"/>
      <c r="I8" s="15"/>
      <c r="J8" s="28">
        <v>1</v>
      </c>
      <c r="K8" s="28"/>
    </row>
    <row r="9" ht="18.75" customHeight="1" spans="1:11">
      <c r="A9" s="13"/>
      <c r="B9" s="13"/>
      <c r="C9" s="13"/>
      <c r="D9" s="14" t="s">
        <v>209</v>
      </c>
      <c r="E9" s="15">
        <v>28.91</v>
      </c>
      <c r="F9" s="15"/>
      <c r="G9" s="15">
        <v>28.91</v>
      </c>
      <c r="H9" s="15"/>
      <c r="I9" s="15"/>
      <c r="J9" s="28">
        <v>1</v>
      </c>
      <c r="K9" s="28"/>
    </row>
    <row r="10" ht="18.75" customHeight="1" spans="1:11">
      <c r="A10" s="13"/>
      <c r="B10" s="13"/>
      <c r="C10" s="13"/>
      <c r="D10" s="14" t="s">
        <v>210</v>
      </c>
      <c r="E10" s="15">
        <v>3.5</v>
      </c>
      <c r="F10" s="15"/>
      <c r="G10" s="15">
        <v>3.5</v>
      </c>
      <c r="H10" s="15"/>
      <c r="I10" s="15"/>
      <c r="J10" s="28">
        <v>1</v>
      </c>
      <c r="K10" s="28"/>
    </row>
    <row r="11" ht="18.75" customHeight="1" spans="1:11">
      <c r="A11" s="13"/>
      <c r="B11" s="13"/>
      <c r="C11" s="13"/>
      <c r="D11" s="14" t="s">
        <v>211</v>
      </c>
      <c r="E11" s="14"/>
      <c r="F11" s="14"/>
      <c r="G11" s="14"/>
      <c r="H11" s="14"/>
      <c r="I11" s="14"/>
      <c r="J11" s="14"/>
      <c r="K11" s="14"/>
    </row>
    <row r="12" ht="18.75" customHeight="1" spans="1:11">
      <c r="A12" s="13" t="s">
        <v>212</v>
      </c>
      <c r="B12" s="16" t="s">
        <v>269</v>
      </c>
      <c r="C12" s="17"/>
      <c r="D12" s="17"/>
      <c r="E12" s="17"/>
      <c r="F12" s="18"/>
      <c r="G12" s="16" t="s">
        <v>214</v>
      </c>
      <c r="H12" s="17"/>
      <c r="I12" s="17"/>
      <c r="J12" s="17"/>
      <c r="K12" s="18"/>
    </row>
    <row r="13" ht="47.25" customHeight="1" spans="1:11">
      <c r="A13" s="13"/>
      <c r="B13" s="19" t="s">
        <v>270</v>
      </c>
      <c r="C13" s="20"/>
      <c r="D13" s="20"/>
      <c r="E13" s="20"/>
      <c r="F13" s="21"/>
      <c r="G13" s="13" t="s">
        <v>271</v>
      </c>
      <c r="H13" s="13"/>
      <c r="I13" s="13"/>
      <c r="J13" s="13"/>
      <c r="K13" s="13"/>
    </row>
    <row r="14" ht="18.75" customHeight="1" spans="1:11">
      <c r="A14" s="13"/>
      <c r="B14" s="14" t="s">
        <v>272</v>
      </c>
      <c r="C14" s="14"/>
      <c r="D14" s="14"/>
      <c r="E14" s="14"/>
      <c r="F14" s="14"/>
      <c r="G14" s="13"/>
      <c r="H14" s="13"/>
      <c r="I14" s="13"/>
      <c r="J14" s="13"/>
      <c r="K14" s="13"/>
    </row>
    <row r="15" ht="18.75" customHeight="1" spans="1:11">
      <c r="A15" s="13"/>
      <c r="B15" s="14" t="s">
        <v>273</v>
      </c>
      <c r="C15" s="14"/>
      <c r="D15" s="14"/>
      <c r="E15" s="14"/>
      <c r="F15" s="14"/>
      <c r="G15" s="13"/>
      <c r="H15" s="13"/>
      <c r="I15" s="13"/>
      <c r="J15" s="13"/>
      <c r="K15" s="13"/>
    </row>
    <row r="16" ht="18.75" customHeight="1" spans="1:11">
      <c r="A16" s="13"/>
      <c r="B16" s="14" t="s">
        <v>274</v>
      </c>
      <c r="C16" s="14"/>
      <c r="D16" s="14"/>
      <c r="E16" s="14"/>
      <c r="F16" s="14"/>
      <c r="G16" s="13"/>
      <c r="H16" s="13"/>
      <c r="I16" s="13"/>
      <c r="J16" s="13"/>
      <c r="K16" s="13"/>
    </row>
    <row r="17" ht="18.75" customHeight="1" spans="1:11">
      <c r="A17" s="13"/>
      <c r="B17" s="14" t="s">
        <v>275</v>
      </c>
      <c r="C17" s="14"/>
      <c r="D17" s="14"/>
      <c r="E17" s="14"/>
      <c r="F17" s="14"/>
      <c r="G17" s="13"/>
      <c r="H17" s="13"/>
      <c r="I17" s="13"/>
      <c r="J17" s="13"/>
      <c r="K17" s="13"/>
    </row>
    <row r="18" ht="26.25" customHeight="1" spans="1:11">
      <c r="A18" s="22" t="s">
        <v>221</v>
      </c>
      <c r="B18" s="12" t="s">
        <v>15</v>
      </c>
      <c r="C18" s="11" t="s">
        <v>16</v>
      </c>
      <c r="D18" s="11" t="s">
        <v>17</v>
      </c>
      <c r="E18" s="11"/>
      <c r="F18" s="11" t="s">
        <v>276</v>
      </c>
      <c r="G18" s="11"/>
      <c r="H18" s="11"/>
      <c r="I18" s="11" t="s">
        <v>223</v>
      </c>
      <c r="J18" s="11"/>
      <c r="K18" s="12" t="s">
        <v>224</v>
      </c>
    </row>
    <row r="19" ht="18" customHeight="1" spans="1:11">
      <c r="A19" s="23"/>
      <c r="B19" s="12" t="s">
        <v>225</v>
      </c>
      <c r="C19" s="12" t="s">
        <v>226</v>
      </c>
      <c r="D19" s="14" t="s">
        <v>277</v>
      </c>
      <c r="E19" s="14"/>
      <c r="F19" s="11" t="s">
        <v>278</v>
      </c>
      <c r="G19" s="11"/>
      <c r="H19" s="11"/>
      <c r="I19" s="11" t="s">
        <v>279</v>
      </c>
      <c r="J19" s="11"/>
      <c r="K19" s="14"/>
    </row>
    <row r="20" ht="18" customHeight="1" spans="1:11">
      <c r="A20" s="23"/>
      <c r="B20" s="12"/>
      <c r="C20" s="12"/>
      <c r="D20" s="14" t="s">
        <v>280</v>
      </c>
      <c r="E20" s="14"/>
      <c r="F20" s="11" t="s">
        <v>281</v>
      </c>
      <c r="G20" s="11"/>
      <c r="H20" s="11"/>
      <c r="I20" s="11" t="s">
        <v>282</v>
      </c>
      <c r="J20" s="11"/>
      <c r="K20" s="14"/>
    </row>
    <row r="21" ht="18" customHeight="1" spans="1:11">
      <c r="A21" s="23"/>
      <c r="B21" s="12"/>
      <c r="C21" s="12"/>
      <c r="D21" s="14" t="s">
        <v>283</v>
      </c>
      <c r="E21" s="14"/>
      <c r="F21" s="11" t="s">
        <v>284</v>
      </c>
      <c r="G21" s="11"/>
      <c r="H21" s="11"/>
      <c r="I21" s="11" t="s">
        <v>285</v>
      </c>
      <c r="J21" s="11"/>
      <c r="K21" s="14"/>
    </row>
    <row r="22" ht="18" customHeight="1" spans="1:11">
      <c r="A22" s="23"/>
      <c r="B22" s="12"/>
      <c r="C22" s="12"/>
      <c r="D22" s="14" t="s">
        <v>286</v>
      </c>
      <c r="E22" s="14"/>
      <c r="F22" s="11" t="s">
        <v>281</v>
      </c>
      <c r="G22" s="11"/>
      <c r="H22" s="11"/>
      <c r="I22" s="11" t="s">
        <v>287</v>
      </c>
      <c r="J22" s="11"/>
      <c r="K22" s="14"/>
    </row>
    <row r="23" ht="18" customHeight="1" spans="1:11">
      <c r="A23" s="23"/>
      <c r="B23" s="12"/>
      <c r="C23" s="12"/>
      <c r="D23" s="14" t="s">
        <v>288</v>
      </c>
      <c r="E23" s="14"/>
      <c r="F23" s="11" t="s">
        <v>289</v>
      </c>
      <c r="G23" s="11"/>
      <c r="H23" s="11"/>
      <c r="I23" s="11" t="s">
        <v>290</v>
      </c>
      <c r="J23" s="11"/>
      <c r="K23" s="14"/>
    </row>
    <row r="24" ht="31.5" customHeight="1" spans="1:11">
      <c r="A24" s="23"/>
      <c r="B24" s="12"/>
      <c r="C24" s="12"/>
      <c r="D24" s="19" t="s">
        <v>291</v>
      </c>
      <c r="E24" s="21"/>
      <c r="F24" s="11" t="s">
        <v>292</v>
      </c>
      <c r="G24" s="11"/>
      <c r="H24" s="11"/>
      <c r="I24" s="24">
        <v>0.97</v>
      </c>
      <c r="J24" s="24"/>
      <c r="K24" s="14"/>
    </row>
    <row r="25" ht="18" customHeight="1" spans="1:11">
      <c r="A25" s="23"/>
      <c r="B25" s="12"/>
      <c r="C25" s="12"/>
      <c r="D25" s="14" t="s">
        <v>293</v>
      </c>
      <c r="E25" s="14"/>
      <c r="F25" s="11" t="s">
        <v>294</v>
      </c>
      <c r="G25" s="11"/>
      <c r="H25" s="11"/>
      <c r="I25" s="11" t="s">
        <v>294</v>
      </c>
      <c r="J25" s="11"/>
      <c r="K25" s="14"/>
    </row>
    <row r="26" ht="18" customHeight="1" spans="1:11">
      <c r="A26" s="23"/>
      <c r="B26" s="12"/>
      <c r="C26" s="12"/>
      <c r="D26" s="14" t="s">
        <v>295</v>
      </c>
      <c r="E26" s="14"/>
      <c r="F26" s="11" t="s">
        <v>294</v>
      </c>
      <c r="G26" s="11"/>
      <c r="H26" s="11"/>
      <c r="I26" s="11" t="s">
        <v>294</v>
      </c>
      <c r="J26" s="11"/>
      <c r="K26" s="14"/>
    </row>
    <row r="27" ht="18" customHeight="1" spans="1:11">
      <c r="A27" s="23"/>
      <c r="B27" s="12"/>
      <c r="C27" s="12" t="s">
        <v>237</v>
      </c>
      <c r="D27" s="14" t="s">
        <v>296</v>
      </c>
      <c r="E27" s="14"/>
      <c r="F27" s="11" t="s">
        <v>292</v>
      </c>
      <c r="G27" s="11"/>
      <c r="H27" s="11"/>
      <c r="I27" s="24">
        <v>0.96</v>
      </c>
      <c r="J27" s="24"/>
      <c r="K27" s="14"/>
    </row>
    <row r="28" ht="47.25" customHeight="1" spans="1:11">
      <c r="A28" s="23"/>
      <c r="B28" s="12"/>
      <c r="C28" s="12"/>
      <c r="D28" s="19" t="s">
        <v>297</v>
      </c>
      <c r="E28" s="21"/>
      <c r="F28" s="11" t="s">
        <v>298</v>
      </c>
      <c r="G28" s="11"/>
      <c r="H28" s="11"/>
      <c r="I28" s="24">
        <v>0.82</v>
      </c>
      <c r="J28" s="24"/>
      <c r="K28" s="14"/>
    </row>
    <row r="29" ht="18.75" customHeight="1" spans="1:11">
      <c r="A29" s="23"/>
      <c r="B29" s="12"/>
      <c r="C29" s="12"/>
      <c r="D29" s="14" t="s">
        <v>299</v>
      </c>
      <c r="E29" s="14"/>
      <c r="F29" s="11" t="s">
        <v>292</v>
      </c>
      <c r="G29" s="11"/>
      <c r="H29" s="11"/>
      <c r="I29" s="24">
        <v>0.96</v>
      </c>
      <c r="J29" s="24"/>
      <c r="K29" s="14"/>
    </row>
    <row r="30" ht="18.75" customHeight="1" spans="1:11">
      <c r="A30" s="23"/>
      <c r="B30" s="12"/>
      <c r="C30" s="12"/>
      <c r="D30" s="14" t="s">
        <v>300</v>
      </c>
      <c r="E30" s="14"/>
      <c r="F30" s="11" t="s">
        <v>292</v>
      </c>
      <c r="G30" s="11"/>
      <c r="H30" s="11"/>
      <c r="I30" s="24">
        <v>0.96</v>
      </c>
      <c r="J30" s="24"/>
      <c r="K30" s="14"/>
    </row>
    <row r="31" ht="18.75" customHeight="1" spans="1:11">
      <c r="A31" s="23"/>
      <c r="B31" s="12"/>
      <c r="C31" s="12"/>
      <c r="D31" s="14" t="s">
        <v>301</v>
      </c>
      <c r="E31" s="14"/>
      <c r="F31" s="11" t="s">
        <v>292</v>
      </c>
      <c r="G31" s="11"/>
      <c r="H31" s="11"/>
      <c r="I31" s="24">
        <v>0.97</v>
      </c>
      <c r="J31" s="24"/>
      <c r="K31" s="14"/>
    </row>
    <row r="32" ht="18.75" customHeight="1" spans="1:11">
      <c r="A32" s="23"/>
      <c r="B32" s="12"/>
      <c r="C32" s="12"/>
      <c r="D32" s="14" t="s">
        <v>302</v>
      </c>
      <c r="E32" s="14"/>
      <c r="F32" s="11" t="s">
        <v>292</v>
      </c>
      <c r="G32" s="11"/>
      <c r="H32" s="11"/>
      <c r="I32" s="24">
        <v>0.98</v>
      </c>
      <c r="J32" s="24"/>
      <c r="K32" s="14"/>
    </row>
    <row r="33" ht="18.75" customHeight="1" spans="1:11">
      <c r="A33" s="23"/>
      <c r="B33" s="12"/>
      <c r="C33" s="12" t="s">
        <v>239</v>
      </c>
      <c r="D33" s="14" t="s">
        <v>303</v>
      </c>
      <c r="E33" s="14"/>
      <c r="F33" s="11" t="s">
        <v>292</v>
      </c>
      <c r="G33" s="11"/>
      <c r="H33" s="11"/>
      <c r="I33" s="24">
        <v>1</v>
      </c>
      <c r="J33" s="24"/>
      <c r="K33" s="14"/>
    </row>
    <row r="34" ht="18.75" customHeight="1" spans="1:11">
      <c r="A34" s="23"/>
      <c r="B34" s="12"/>
      <c r="C34" s="12"/>
      <c r="D34" s="14" t="s">
        <v>304</v>
      </c>
      <c r="E34" s="14"/>
      <c r="F34" s="11" t="s">
        <v>292</v>
      </c>
      <c r="G34" s="11"/>
      <c r="H34" s="11"/>
      <c r="I34" s="24">
        <v>1</v>
      </c>
      <c r="J34" s="24"/>
      <c r="K34" s="14"/>
    </row>
    <row r="35" ht="18.75" customHeight="1" spans="1:11">
      <c r="A35" s="23"/>
      <c r="B35" s="12"/>
      <c r="C35" s="12" t="s">
        <v>305</v>
      </c>
      <c r="D35" s="14" t="s">
        <v>306</v>
      </c>
      <c r="E35" s="14"/>
      <c r="F35" s="11" t="s">
        <v>307</v>
      </c>
      <c r="G35" s="11"/>
      <c r="H35" s="11"/>
      <c r="I35" s="11" t="s">
        <v>308</v>
      </c>
      <c r="J35" s="11"/>
      <c r="K35" s="14"/>
    </row>
    <row r="36" ht="18.75" customHeight="1" spans="1:11">
      <c r="A36" s="23"/>
      <c r="B36" s="12"/>
      <c r="C36" s="12"/>
      <c r="D36" s="14" t="s">
        <v>309</v>
      </c>
      <c r="E36" s="14"/>
      <c r="F36" s="11" t="s">
        <v>310</v>
      </c>
      <c r="G36" s="11"/>
      <c r="H36" s="11"/>
      <c r="I36" s="11" t="s">
        <v>311</v>
      </c>
      <c r="J36" s="11"/>
      <c r="K36" s="14"/>
    </row>
    <row r="37" ht="18.75" customHeight="1" spans="1:11">
      <c r="A37" s="23"/>
      <c r="B37" s="12"/>
      <c r="C37" s="12"/>
      <c r="D37" s="14" t="s">
        <v>312</v>
      </c>
      <c r="E37" s="14"/>
      <c r="F37" s="11" t="s">
        <v>313</v>
      </c>
      <c r="G37" s="11"/>
      <c r="H37" s="11"/>
      <c r="I37" s="11" t="s">
        <v>314</v>
      </c>
      <c r="J37" s="11"/>
      <c r="K37" s="14"/>
    </row>
    <row r="38" ht="18.75" customHeight="1" spans="1:11">
      <c r="A38" s="23"/>
      <c r="B38" s="12"/>
      <c r="C38" s="12"/>
      <c r="D38" s="14" t="s">
        <v>315</v>
      </c>
      <c r="E38" s="14"/>
      <c r="F38" s="11" t="s">
        <v>316</v>
      </c>
      <c r="G38" s="11"/>
      <c r="H38" s="11"/>
      <c r="I38" s="11" t="s">
        <v>317</v>
      </c>
      <c r="J38" s="11"/>
      <c r="K38" s="14"/>
    </row>
    <row r="39" ht="18.75" customHeight="1" spans="1:11">
      <c r="A39" s="23"/>
      <c r="B39" s="12" t="s">
        <v>243</v>
      </c>
      <c r="C39" s="12" t="s">
        <v>318</v>
      </c>
      <c r="D39" s="14" t="s">
        <v>319</v>
      </c>
      <c r="E39" s="14"/>
      <c r="F39" s="11" t="s">
        <v>320</v>
      </c>
      <c r="G39" s="11"/>
      <c r="H39" s="11"/>
      <c r="I39" s="11" t="s">
        <v>321</v>
      </c>
      <c r="J39" s="11"/>
      <c r="K39" s="14"/>
    </row>
    <row r="40" ht="18.75" customHeight="1" spans="1:11">
      <c r="A40" s="23"/>
      <c r="B40" s="12"/>
      <c r="C40" s="12"/>
      <c r="D40" s="14" t="s">
        <v>322</v>
      </c>
      <c r="E40" s="14"/>
      <c r="F40" s="11" t="s">
        <v>323</v>
      </c>
      <c r="G40" s="11"/>
      <c r="H40" s="11"/>
      <c r="I40" s="29">
        <v>0.0358</v>
      </c>
      <c r="J40" s="29"/>
      <c r="K40" s="14"/>
    </row>
    <row r="41" ht="18.75" customHeight="1" spans="1:11">
      <c r="A41" s="23"/>
      <c r="B41" s="12"/>
      <c r="C41" s="12"/>
      <c r="D41" s="14" t="s">
        <v>324</v>
      </c>
      <c r="E41" s="14"/>
      <c r="F41" s="11" t="s">
        <v>325</v>
      </c>
      <c r="G41" s="11"/>
      <c r="H41" s="11"/>
      <c r="I41" s="11" t="s">
        <v>325</v>
      </c>
      <c r="J41" s="11"/>
      <c r="K41" s="14"/>
    </row>
    <row r="42" ht="18.75" customHeight="1" spans="1:11">
      <c r="A42" s="23"/>
      <c r="B42" s="12"/>
      <c r="C42" s="12"/>
      <c r="D42" s="14" t="s">
        <v>326</v>
      </c>
      <c r="E42" s="14"/>
      <c r="F42" s="11" t="s">
        <v>278</v>
      </c>
      <c r="G42" s="11"/>
      <c r="H42" s="11"/>
      <c r="I42" s="11" t="s">
        <v>327</v>
      </c>
      <c r="J42" s="11"/>
      <c r="K42" s="14"/>
    </row>
    <row r="43" ht="18.75" customHeight="1" spans="1:11">
      <c r="A43" s="23"/>
      <c r="B43" s="12"/>
      <c r="C43" s="12"/>
      <c r="D43" s="14" t="s">
        <v>328</v>
      </c>
      <c r="E43" s="14"/>
      <c r="F43" s="11" t="s">
        <v>329</v>
      </c>
      <c r="G43" s="11"/>
      <c r="H43" s="11"/>
      <c r="I43" s="11" t="s">
        <v>330</v>
      </c>
      <c r="J43" s="11"/>
      <c r="K43" s="14"/>
    </row>
    <row r="44" ht="18.75" customHeight="1" spans="1:11">
      <c r="A44" s="23"/>
      <c r="B44" s="12"/>
      <c r="C44" s="12" t="s">
        <v>331</v>
      </c>
      <c r="D44" s="14" t="s">
        <v>332</v>
      </c>
      <c r="E44" s="14"/>
      <c r="F44" s="24">
        <v>1</v>
      </c>
      <c r="G44" s="24"/>
      <c r="H44" s="24"/>
      <c r="I44" s="24">
        <v>1</v>
      </c>
      <c r="J44" s="24"/>
      <c r="K44" s="14"/>
    </row>
    <row r="45" ht="18.75" customHeight="1" spans="1:11">
      <c r="A45" s="23"/>
      <c r="B45" s="12"/>
      <c r="C45" s="12"/>
      <c r="D45" s="14" t="s">
        <v>333</v>
      </c>
      <c r="E45" s="14"/>
      <c r="F45" s="11" t="s">
        <v>334</v>
      </c>
      <c r="G45" s="11"/>
      <c r="H45" s="11"/>
      <c r="I45" s="11" t="s">
        <v>335</v>
      </c>
      <c r="J45" s="11"/>
      <c r="K45" s="14"/>
    </row>
    <row r="46" ht="20.25" customHeight="1" spans="1:11">
      <c r="A46" s="23"/>
      <c r="B46" s="12" t="s">
        <v>257</v>
      </c>
      <c r="C46" s="12" t="s">
        <v>258</v>
      </c>
      <c r="D46" s="14" t="s">
        <v>336</v>
      </c>
      <c r="E46" s="14"/>
      <c r="F46" s="11" t="s">
        <v>337</v>
      </c>
      <c r="G46" s="11"/>
      <c r="H46" s="11"/>
      <c r="I46" s="24">
        <v>0.9</v>
      </c>
      <c r="J46" s="24"/>
      <c r="K46" s="14"/>
    </row>
    <row r="47" ht="20.25" customHeight="1" spans="1:11">
      <c r="A47" s="23"/>
      <c r="B47" s="12"/>
      <c r="C47" s="12"/>
      <c r="D47" s="14" t="s">
        <v>338</v>
      </c>
      <c r="E47" s="14"/>
      <c r="F47" s="11" t="s">
        <v>339</v>
      </c>
      <c r="G47" s="11"/>
      <c r="H47" s="11"/>
      <c r="I47" s="24">
        <v>0.95</v>
      </c>
      <c r="J47" s="24"/>
      <c r="K47" s="14"/>
    </row>
    <row r="48" ht="18.75" customHeight="1" spans="1:11">
      <c r="A48" s="14" t="s">
        <v>260</v>
      </c>
      <c r="B48" s="25" t="s">
        <v>261</v>
      </c>
      <c r="C48" s="26"/>
      <c r="D48" s="26"/>
      <c r="E48" s="26"/>
      <c r="F48" s="26"/>
      <c r="G48" s="26"/>
      <c r="H48" s="26"/>
      <c r="I48" s="26"/>
      <c r="J48" s="26"/>
      <c r="K48" s="30"/>
    </row>
  </sheetData>
  <mergeCells count="138">
    <mergeCell ref="A2:K2"/>
    <mergeCell ref="A4:C4"/>
    <mergeCell ref="D4:E4"/>
    <mergeCell ref="F4:G4"/>
    <mergeCell ref="H4:K4"/>
    <mergeCell ref="A5:C5"/>
    <mergeCell ref="D5:K5"/>
    <mergeCell ref="A6:C6"/>
    <mergeCell ref="D6:E6"/>
    <mergeCell ref="F6:G6"/>
    <mergeCell ref="H6:K6"/>
    <mergeCell ref="E7:F7"/>
    <mergeCell ref="G7:I7"/>
    <mergeCell ref="J7:K7"/>
    <mergeCell ref="E8:F8"/>
    <mergeCell ref="G8:I8"/>
    <mergeCell ref="J8:K8"/>
    <mergeCell ref="E9:F9"/>
    <mergeCell ref="G9:I9"/>
    <mergeCell ref="J9:K9"/>
    <mergeCell ref="E10:F10"/>
    <mergeCell ref="G10:I10"/>
    <mergeCell ref="J10:K10"/>
    <mergeCell ref="E11:F11"/>
    <mergeCell ref="G11:I11"/>
    <mergeCell ref="J11:K11"/>
    <mergeCell ref="B12:F12"/>
    <mergeCell ref="G12:K12"/>
    <mergeCell ref="B13:F13"/>
    <mergeCell ref="B14:F14"/>
    <mergeCell ref="B15:F15"/>
    <mergeCell ref="B16:F16"/>
    <mergeCell ref="B17:F17"/>
    <mergeCell ref="D18:E18"/>
    <mergeCell ref="F18:H18"/>
    <mergeCell ref="I18:J18"/>
    <mergeCell ref="D19:E19"/>
    <mergeCell ref="F19:H19"/>
    <mergeCell ref="I19:J19"/>
    <mergeCell ref="D20:E20"/>
    <mergeCell ref="F20:H20"/>
    <mergeCell ref="I20:J20"/>
    <mergeCell ref="D21:E21"/>
    <mergeCell ref="F21:H21"/>
    <mergeCell ref="I21:J21"/>
    <mergeCell ref="D22:E22"/>
    <mergeCell ref="F22:H22"/>
    <mergeCell ref="I22:J22"/>
    <mergeCell ref="D23:E23"/>
    <mergeCell ref="F23:H23"/>
    <mergeCell ref="I23:J23"/>
    <mergeCell ref="D24:E24"/>
    <mergeCell ref="F24:H24"/>
    <mergeCell ref="I24:J24"/>
    <mergeCell ref="D25:E25"/>
    <mergeCell ref="F25:H25"/>
    <mergeCell ref="I25:J25"/>
    <mergeCell ref="D26:E26"/>
    <mergeCell ref="F26:H26"/>
    <mergeCell ref="I26:J26"/>
    <mergeCell ref="D27:E27"/>
    <mergeCell ref="F27:H27"/>
    <mergeCell ref="I27:J27"/>
    <mergeCell ref="D28:E28"/>
    <mergeCell ref="F28:H28"/>
    <mergeCell ref="I28:J28"/>
    <mergeCell ref="D29:E29"/>
    <mergeCell ref="F29:H29"/>
    <mergeCell ref="I29:J29"/>
    <mergeCell ref="D30:E30"/>
    <mergeCell ref="F30:H30"/>
    <mergeCell ref="I30:J30"/>
    <mergeCell ref="D31:E31"/>
    <mergeCell ref="F31:H31"/>
    <mergeCell ref="I31:J31"/>
    <mergeCell ref="D32:E32"/>
    <mergeCell ref="F32:H32"/>
    <mergeCell ref="I32:J32"/>
    <mergeCell ref="D33:E33"/>
    <mergeCell ref="F33:H33"/>
    <mergeCell ref="I33:J33"/>
    <mergeCell ref="D34:E34"/>
    <mergeCell ref="F34:H34"/>
    <mergeCell ref="I34:J34"/>
    <mergeCell ref="D35:E35"/>
    <mergeCell ref="F35:H35"/>
    <mergeCell ref="I35:J35"/>
    <mergeCell ref="D36:E36"/>
    <mergeCell ref="F36:H36"/>
    <mergeCell ref="I36:J36"/>
    <mergeCell ref="D37:E37"/>
    <mergeCell ref="F37:H37"/>
    <mergeCell ref="I37:J37"/>
    <mergeCell ref="D38:E38"/>
    <mergeCell ref="F38:H38"/>
    <mergeCell ref="I38:J38"/>
    <mergeCell ref="D39:E39"/>
    <mergeCell ref="F39:H39"/>
    <mergeCell ref="I39:J39"/>
    <mergeCell ref="D40:E40"/>
    <mergeCell ref="F40:H40"/>
    <mergeCell ref="I40:J40"/>
    <mergeCell ref="D41:E41"/>
    <mergeCell ref="F41:H41"/>
    <mergeCell ref="I41:J41"/>
    <mergeCell ref="D42:E42"/>
    <mergeCell ref="F42:H42"/>
    <mergeCell ref="I42:J42"/>
    <mergeCell ref="D43:E43"/>
    <mergeCell ref="F43:H43"/>
    <mergeCell ref="I43:J43"/>
    <mergeCell ref="D44:E44"/>
    <mergeCell ref="F44:H44"/>
    <mergeCell ref="I44:J44"/>
    <mergeCell ref="D45:E45"/>
    <mergeCell ref="F45:H45"/>
    <mergeCell ref="I45:J45"/>
    <mergeCell ref="D46:E46"/>
    <mergeCell ref="F46:H46"/>
    <mergeCell ref="I46:J46"/>
    <mergeCell ref="D47:E47"/>
    <mergeCell ref="F47:H47"/>
    <mergeCell ref="I47:J47"/>
    <mergeCell ref="B48:K48"/>
    <mergeCell ref="A12:A17"/>
    <mergeCell ref="A18:A47"/>
    <mergeCell ref="B19:B38"/>
    <mergeCell ref="B39:B45"/>
    <mergeCell ref="B46:B47"/>
    <mergeCell ref="C19:C26"/>
    <mergeCell ref="C27:C32"/>
    <mergeCell ref="C33:C34"/>
    <mergeCell ref="C35:C38"/>
    <mergeCell ref="C39:C43"/>
    <mergeCell ref="C44:C45"/>
    <mergeCell ref="C46:C47"/>
    <mergeCell ref="A7:C11"/>
    <mergeCell ref="G13:K17"/>
  </mergeCells>
  <pageMargins left="0.699305555555556" right="0.699305555555556" top="0.75" bottom="0.75" header="0.3" footer="0.3"/>
  <pageSetup paperSize="9" scale="75"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selection activeCell="G1" sqref="G1:H6"/>
    </sheetView>
  </sheetViews>
  <sheetFormatPr defaultColWidth="9" defaultRowHeight="13.5" outlineLevelCol="7"/>
  <cols>
    <col min="1" max="1" width="28.5" customWidth="1"/>
  </cols>
  <sheetData>
    <row r="1" spans="1:8">
      <c r="A1" s="1" t="s">
        <v>340</v>
      </c>
      <c r="B1" s="2"/>
      <c r="C1" s="3"/>
      <c r="D1" s="4"/>
      <c r="E1" s="5">
        <v>140</v>
      </c>
      <c r="F1" s="6"/>
      <c r="G1" s="2">
        <v>20.17</v>
      </c>
      <c r="H1" s="3"/>
    </row>
    <row r="2" spans="1:8">
      <c r="A2" s="1" t="s">
        <v>340</v>
      </c>
      <c r="B2" s="2"/>
      <c r="C2" s="3"/>
      <c r="D2" s="4"/>
      <c r="E2" s="5">
        <v>300</v>
      </c>
      <c r="F2" s="6"/>
      <c r="G2" s="2"/>
      <c r="H2" s="3"/>
    </row>
    <row r="3" spans="1:8">
      <c r="A3" s="1" t="s">
        <v>340</v>
      </c>
      <c r="B3" s="2"/>
      <c r="C3" s="3"/>
      <c r="D3" s="4"/>
      <c r="E3" s="5">
        <v>90</v>
      </c>
      <c r="F3" s="6"/>
      <c r="G3" s="2"/>
      <c r="H3" s="3"/>
    </row>
    <row r="4" spans="1:8">
      <c r="A4" s="1" t="s">
        <v>341</v>
      </c>
      <c r="B4" s="2"/>
      <c r="C4" s="3"/>
      <c r="D4" s="4"/>
      <c r="E4" s="5">
        <v>2.2</v>
      </c>
      <c r="F4" s="6"/>
      <c r="G4" s="2">
        <v>2.2</v>
      </c>
      <c r="H4" s="3"/>
    </row>
    <row r="5" ht="24" spans="1:8">
      <c r="A5" s="1" t="s">
        <v>342</v>
      </c>
      <c r="B5" s="2"/>
      <c r="C5" s="3"/>
      <c r="D5" s="4"/>
      <c r="E5" s="5">
        <v>4.8</v>
      </c>
      <c r="F5" s="6"/>
      <c r="G5" s="2">
        <v>4.8</v>
      </c>
      <c r="H5" s="3"/>
    </row>
    <row r="6" spans="1:8">
      <c r="A6" s="1" t="s">
        <v>343</v>
      </c>
      <c r="B6" s="2"/>
      <c r="C6" s="3"/>
      <c r="D6" s="4"/>
      <c r="E6" s="5">
        <v>71.5</v>
      </c>
      <c r="F6" s="6"/>
      <c r="G6" s="2">
        <v>48.42</v>
      </c>
      <c r="H6" s="3"/>
    </row>
    <row r="7" spans="1:8">
      <c r="A7" s="1" t="s">
        <v>344</v>
      </c>
      <c r="B7" s="2"/>
      <c r="C7" s="3"/>
      <c r="D7" s="4"/>
      <c r="E7" s="5">
        <v>150</v>
      </c>
      <c r="F7" s="6"/>
      <c r="G7" s="2"/>
      <c r="H7" s="3"/>
    </row>
    <row r="8" spans="1:8">
      <c r="A8" s="1" t="s">
        <v>345</v>
      </c>
      <c r="B8" s="2"/>
      <c r="C8" s="3"/>
      <c r="D8" s="4"/>
      <c r="E8" s="5">
        <v>250</v>
      </c>
      <c r="F8" s="6"/>
      <c r="G8" s="2"/>
      <c r="H8" s="3"/>
    </row>
    <row r="9" spans="1:8">
      <c r="A9" s="1" t="s">
        <v>346</v>
      </c>
      <c r="B9" s="2"/>
      <c r="C9" s="3"/>
      <c r="D9" s="4"/>
      <c r="E9" s="5">
        <v>150</v>
      </c>
      <c r="F9" s="6"/>
      <c r="G9" s="2"/>
      <c r="H9" s="3"/>
    </row>
  </sheetData>
  <mergeCells count="18">
    <mergeCell ref="E1:F1"/>
    <mergeCell ref="G1:H1"/>
    <mergeCell ref="E2:F2"/>
    <mergeCell ref="G2:H2"/>
    <mergeCell ref="E3:F3"/>
    <mergeCell ref="G3:H3"/>
    <mergeCell ref="E4:F4"/>
    <mergeCell ref="G4:H4"/>
    <mergeCell ref="E5:F5"/>
    <mergeCell ref="G5:H5"/>
    <mergeCell ref="E6:F6"/>
    <mergeCell ref="G6:H6"/>
    <mergeCell ref="E7:F7"/>
    <mergeCell ref="G7:H7"/>
    <mergeCell ref="E8:F8"/>
    <mergeCell ref="G8:H8"/>
    <mergeCell ref="E9:F9"/>
    <mergeCell ref="G9:H9"/>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附件1 部门整体支出绩效评价指标评分表</vt:lpstr>
      <vt:lpstr>附件2 部门整体支出绩效评价基础数据表</vt:lpstr>
      <vt:lpstr>附件3 2018年度省级人力资源专项基础数据表</vt:lpstr>
      <vt:lpstr>附件4 2018年度省级人力资源专项资金目标自评表</vt:lpstr>
      <vt:lpstr>附件5 就业补助专项资金绩效目标自评表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2015-06-05T18:17:00Z</dcterms:created>
  <dcterms:modified xsi:type="dcterms:W3CDTF">2022-07-26T00:46:06Z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